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120" yWindow="225" windowWidth="15120" windowHeight="7890" tabRatio="851" activeTab="1"/>
  </bookViews>
  <sheets>
    <sheet name="Напряжение" sheetId="1" r:id="rId1"/>
    <sheet name="Нагрузка по 110 кВ" sheetId="5" r:id="rId2"/>
    <sheet name="Нагрузка по 35-6 кВ" sheetId="4" r:id="rId3"/>
    <sheet name="Нагр. в хар. часы" sheetId="6" r:id="rId4"/>
    <sheet name="Нагрузка ежечасно" sheetId="3" r:id="rId5"/>
  </sheets>
  <externalReferences>
    <externalReference r:id="rId8"/>
    <externalReference r:id="rId9"/>
  </externalReferences>
  <definedNames>
    <definedName name="_xlnm.Print_Area" localSheetId="2">'Нагрузка по 35-6 кВ'!$A$1:$I$65</definedName>
  </definedNames>
  <calcPr calcId="125725"/>
</workbook>
</file>

<file path=xl/sharedStrings.xml><?xml version="1.0" encoding="utf-8"?>
<sst xmlns="http://schemas.openxmlformats.org/spreadsheetml/2006/main" count="211" uniqueCount="41">
  <si>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</si>
  <si>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</si>
  <si>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</si>
  <si>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</si>
  <si>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</si>
  <si>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</si>
  <si>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</si>
  <si>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</si>
  <si>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</si>
  <si>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</si>
  <si>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1Т</t>
  </si>
  <si>
    <t>Паспортные данные трансформаторов:</t>
  </si>
  <si>
    <t>Подстанция "Белоярская"</t>
  </si>
  <si>
    <t>U С-99, кВ</t>
  </si>
  <si>
    <t>U С-319, кВ</t>
  </si>
  <si>
    <t>Qхх, МВАр</t>
  </si>
  <si>
    <t>Хтр, Ом</t>
  </si>
  <si>
    <t>По фидерам не АЧР, САОН</t>
  </si>
  <si>
    <t>I 6 кВ, A</t>
  </si>
  <si>
    <t>I 35 кВ, A</t>
  </si>
  <si>
    <t>По фидерам АЧР, САОН</t>
  </si>
  <si>
    <t>РПН-110</t>
  </si>
  <si>
    <t>ПБВ-35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</si>
  <si>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</si>
  <si>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</si>
  <si>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</si>
  <si>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Напряжение на шинах 35 и 6 кВ</t>
  </si>
  <si>
    <t>Напряжение на шинах 35 и 6 кВ в характерные часы</t>
  </si>
  <si>
    <t>Подстанция "Белоярская" Нагрузка по отходящим ЛЭП - 6кВ</t>
  </si>
  <si>
    <t>Подстанция "Белоярская" Нагрузка по отходящим ЛЭП - 35 кВ и ТСН</t>
  </si>
  <si>
    <r>
      <t xml:space="preserve">Суммарная нагрузка на трансформаторах </t>
    </r>
    <r>
      <rPr>
        <b/>
        <sz val="11"/>
        <color indexed="8"/>
        <rFont val="Calibri"/>
        <family val="2"/>
      </rPr>
      <t>1Т и 2Т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</si>
  <si>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35кВ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</si>
  <si>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 по стороне 6кВ</t>
    </r>
  </si>
  <si>
    <t>-</t>
  </si>
  <si>
    <t>не заведенным под действие АЧР и САОН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</si>
  <si>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</si>
  <si>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Подстанция "Белоярская" Нагрузка по отходящим фидерам 6кВ ежечасно с 00-00 до 24-00 часов московского времени,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</si>
  <si>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6,35кВ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</si>
  <si>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Суммарная нагрузка ежечасно с 00-00 до 24-00 часов московского времени</t>
  </si>
  <si>
    <t>Подстанция "Белоярская" Нагрузка по отходящему фидеру яч.2 и ТСН ежечасно с 00-00 до 24-00 часов московского времени,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</si>
  <si>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110кВ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</si>
</sst>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h:mm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165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/>
    <xf numFmtId="49" fontId="1" fillId="0" borderId="0" xfId="0" applyNumberFormat="1" applyFont="1" applyFill="1" applyBorder="1" applyAlignment="1">
      <alignment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6" fontId="0" fillId="0" borderId="3" xfId="0" applyNumberFormat="1" applyBorder="1"/>
    <xf numFmtId="166" fontId="2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Alignment="1">
      <alignment/>
    </xf>
    <xf numFmtId="166" fontId="0" fillId="0" borderId="1" xfId="0" applyNumberFormat="1" applyBorder="1"/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0" fontId="0" fillId="0" borderId="5" xfId="0" applyBorder="1"/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25"/>
          <c:y val="0.111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ежечасно'!$B$72:$B$96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ежечасно'!$C$72:$C$96</c:f>
              <c:numCache/>
            </c:numRef>
          </c:val>
          <c:smooth val="0"/>
        </c:ser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h:mm;@" sourceLinked="1"/>
        <c:majorTickMark val="none"/>
        <c:minorTickMark val="none"/>
        <c:tickLblPos val="nextTo"/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none"/>
        <c:minorTickMark val="none"/>
        <c:tickLblPos val="nextTo"/>
        <c:crossAx val="32754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75"/>
          <c:y val="0.5"/>
          <c:w val="0.04975"/>
          <c:h val="0.0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69</xdr:row>
      <xdr:rowOff>9525</xdr:rowOff>
    </xdr:from>
    <xdr:to>
      <xdr:col>38</xdr:col>
      <xdr:colOff>581025</xdr:colOff>
      <xdr:row>100</xdr:row>
      <xdr:rowOff>95250</xdr:rowOff>
    </xdr:to>
    <xdr:graphicFrame macro="">
      <xdr:nvGraphicFramePr>
        <xdr:cNvPr id="2084" name="Диаграмма 1"/>
        <xdr:cNvGraphicFramePr/>
      </xdr:nvGraphicFramePr>
      <xdr:xfrm>
        <a:off x="17992725" y="12963525"/>
        <a:ext cx="94488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1;&#1077;&#1083;&#1099;&#1081;&#1071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41;&#1077;&#1083;&#1086;&#1103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Белоярская В1Т-35кВ</v>
          </cell>
          <cell r="E1" t="str">
            <v>Белоярская В1Т-6кВ</v>
          </cell>
          <cell r="H1" t="str">
            <v>Белоярская В2Т-35кВ</v>
          </cell>
          <cell r="K1" t="str">
            <v>Белоярская В2Т-6кВ</v>
          </cell>
          <cell r="N1" t="str">
            <v>Белоярская ТСН</v>
          </cell>
        </row>
        <row r="4">
          <cell r="B4">
            <v>21335.792</v>
          </cell>
          <cell r="C4">
            <v>21680.126</v>
          </cell>
          <cell r="D4">
            <v>21596.582</v>
          </cell>
          <cell r="E4">
            <v>3645.847</v>
          </cell>
          <cell r="F4">
            <v>3671.878</v>
          </cell>
          <cell r="G4">
            <v>3752.103</v>
          </cell>
          <cell r="H4">
            <v>21540.314</v>
          </cell>
          <cell r="I4">
            <v>21183.478</v>
          </cell>
          <cell r="J4">
            <v>21515.18</v>
          </cell>
          <cell r="K4">
            <v>3662.739</v>
          </cell>
          <cell r="L4">
            <v>3684.226</v>
          </cell>
          <cell r="M4">
            <v>3682.353</v>
          </cell>
          <cell r="N4">
            <v>133.751</v>
          </cell>
          <cell r="O4">
            <v>134.498</v>
          </cell>
          <cell r="P4">
            <v>134.538</v>
          </cell>
        </row>
        <row r="5">
          <cell r="B5">
            <v>21372.553</v>
          </cell>
          <cell r="C5">
            <v>21717.41</v>
          </cell>
          <cell r="D5">
            <v>21632.892</v>
          </cell>
          <cell r="E5">
            <v>3650.439</v>
          </cell>
          <cell r="F5">
            <v>3679.046</v>
          </cell>
          <cell r="G5">
            <v>3757.239</v>
          </cell>
          <cell r="H5">
            <v>21569.639</v>
          </cell>
          <cell r="I5">
            <v>21209.597</v>
          </cell>
          <cell r="J5">
            <v>21541.639</v>
          </cell>
          <cell r="K5">
            <v>3667.815</v>
          </cell>
          <cell r="L5">
            <v>3688.705</v>
          </cell>
          <cell r="M5">
            <v>3687.646</v>
          </cell>
          <cell r="N5">
            <v>133.873</v>
          </cell>
          <cell r="O5">
            <v>134.716</v>
          </cell>
          <cell r="P5">
            <v>134.658</v>
          </cell>
        </row>
        <row r="6">
          <cell r="B6">
            <v>21413.222</v>
          </cell>
          <cell r="C6">
            <v>21749.222</v>
          </cell>
          <cell r="D6">
            <v>21670.305</v>
          </cell>
          <cell r="E6">
            <v>3654.247</v>
          </cell>
          <cell r="F6">
            <v>3687.235</v>
          </cell>
          <cell r="G6">
            <v>3755.247</v>
          </cell>
          <cell r="H6">
            <v>21566.047</v>
          </cell>
          <cell r="I6">
            <v>21206.057</v>
          </cell>
          <cell r="J6">
            <v>21528.123</v>
          </cell>
          <cell r="K6">
            <v>3671.329</v>
          </cell>
          <cell r="L6">
            <v>3693.367</v>
          </cell>
          <cell r="M6">
            <v>3691.497</v>
          </cell>
          <cell r="N6">
            <v>134.796</v>
          </cell>
          <cell r="O6">
            <v>135.389</v>
          </cell>
          <cell r="P6">
            <v>134.908</v>
          </cell>
        </row>
        <row r="7">
          <cell r="B7">
            <v>21301.803</v>
          </cell>
          <cell r="C7">
            <v>21743.549</v>
          </cell>
          <cell r="D7">
            <v>21585.28</v>
          </cell>
          <cell r="E7">
            <v>3649.558</v>
          </cell>
          <cell r="F7">
            <v>3677.285</v>
          </cell>
          <cell r="G7">
            <v>3752.376</v>
          </cell>
          <cell r="H7">
            <v>21536.529</v>
          </cell>
          <cell r="I7">
            <v>21295.647</v>
          </cell>
          <cell r="J7">
            <v>21528.946</v>
          </cell>
          <cell r="K7">
            <v>3667.795</v>
          </cell>
          <cell r="L7">
            <v>3696.585</v>
          </cell>
          <cell r="M7">
            <v>3680.325</v>
          </cell>
          <cell r="N7">
            <v>134.32</v>
          </cell>
          <cell r="O7">
            <v>134.686</v>
          </cell>
          <cell r="P7">
            <v>134.458</v>
          </cell>
        </row>
        <row r="8">
          <cell r="B8">
            <v>21301.585</v>
          </cell>
          <cell r="C8">
            <v>21765.782</v>
          </cell>
          <cell r="D8">
            <v>21611.782</v>
          </cell>
          <cell r="E8">
            <v>3644.974</v>
          </cell>
          <cell r="F8">
            <v>3678.74</v>
          </cell>
          <cell r="G8">
            <v>3739.225</v>
          </cell>
          <cell r="H8">
            <v>21432.136</v>
          </cell>
          <cell r="I8">
            <v>21222.364</v>
          </cell>
          <cell r="J8">
            <v>21464.486</v>
          </cell>
          <cell r="K8">
            <v>3644.912</v>
          </cell>
          <cell r="L8">
            <v>3677.936</v>
          </cell>
          <cell r="M8">
            <v>3655.252</v>
          </cell>
          <cell r="N8">
            <v>134.45</v>
          </cell>
          <cell r="O8">
            <v>135.106</v>
          </cell>
          <cell r="P8">
            <v>134.395</v>
          </cell>
        </row>
        <row r="9">
          <cell r="B9">
            <v>21287.911</v>
          </cell>
          <cell r="C9">
            <v>21725.411</v>
          </cell>
          <cell r="D9">
            <v>21684.596</v>
          </cell>
          <cell r="E9">
            <v>3639.554</v>
          </cell>
          <cell r="F9">
            <v>3688.847</v>
          </cell>
          <cell r="G9">
            <v>3752.678</v>
          </cell>
          <cell r="H9">
            <v>21346.653</v>
          </cell>
          <cell r="I9">
            <v>21109.834</v>
          </cell>
          <cell r="J9">
            <v>21471.45</v>
          </cell>
          <cell r="K9">
            <v>3641.853</v>
          </cell>
          <cell r="L9">
            <v>3684.393</v>
          </cell>
          <cell r="M9">
            <v>3666.389</v>
          </cell>
          <cell r="N9">
            <v>134.181</v>
          </cell>
          <cell r="O9">
            <v>135.458</v>
          </cell>
          <cell r="P9">
            <v>134.782</v>
          </cell>
        </row>
        <row r="10">
          <cell r="B10">
            <v>21005.494</v>
          </cell>
          <cell r="C10">
            <v>21456.29</v>
          </cell>
          <cell r="D10">
            <v>21379.378</v>
          </cell>
          <cell r="E10">
            <v>3620.998</v>
          </cell>
          <cell r="F10">
            <v>3659.003</v>
          </cell>
          <cell r="G10">
            <v>3719.113</v>
          </cell>
          <cell r="H10">
            <v>21170.214</v>
          </cell>
          <cell r="I10">
            <v>20951.991</v>
          </cell>
          <cell r="J10">
            <v>21277.753</v>
          </cell>
          <cell r="K10">
            <v>3620.746</v>
          </cell>
          <cell r="L10">
            <v>3654.069</v>
          </cell>
          <cell r="M10">
            <v>3635.877</v>
          </cell>
          <cell r="N10">
            <v>133.585</v>
          </cell>
          <cell r="O10">
            <v>134.508</v>
          </cell>
          <cell r="P10">
            <v>133.877</v>
          </cell>
        </row>
        <row r="11">
          <cell r="B11">
            <v>21017.092</v>
          </cell>
          <cell r="C11">
            <v>21463.795</v>
          </cell>
          <cell r="D11">
            <v>21387.394</v>
          </cell>
          <cell r="E11">
            <v>3622.102</v>
          </cell>
          <cell r="F11">
            <v>3660.484</v>
          </cell>
          <cell r="G11">
            <v>3720.798</v>
          </cell>
          <cell r="H11">
            <v>21183.176</v>
          </cell>
          <cell r="I11">
            <v>20957.789</v>
          </cell>
          <cell r="J11">
            <v>21285.086</v>
          </cell>
          <cell r="K11">
            <v>3622.633</v>
          </cell>
          <cell r="L11">
            <v>3655.405</v>
          </cell>
          <cell r="M11">
            <v>3638.025</v>
          </cell>
          <cell r="N11">
            <v>133.632</v>
          </cell>
          <cell r="O11">
            <v>134.561</v>
          </cell>
          <cell r="P11">
            <v>133.927</v>
          </cell>
        </row>
        <row r="12">
          <cell r="B12">
            <v>21028.689</v>
          </cell>
          <cell r="C12">
            <v>21471.299</v>
          </cell>
          <cell r="D12">
            <v>21395.41</v>
          </cell>
          <cell r="E12">
            <v>3623.206</v>
          </cell>
          <cell r="F12">
            <v>3661.966</v>
          </cell>
          <cell r="G12">
            <v>3722.482</v>
          </cell>
          <cell r="H12">
            <v>21196.138</v>
          </cell>
          <cell r="I12">
            <v>20963.588</v>
          </cell>
          <cell r="J12">
            <v>21292.42</v>
          </cell>
          <cell r="K12">
            <v>3624.52</v>
          </cell>
          <cell r="L12">
            <v>3656.741</v>
          </cell>
          <cell r="M12">
            <v>3640.174</v>
          </cell>
          <cell r="N12">
            <v>133.678</v>
          </cell>
          <cell r="O12">
            <v>134.613</v>
          </cell>
          <cell r="P12">
            <v>133.977</v>
          </cell>
        </row>
        <row r="13">
          <cell r="B13">
            <v>21040.287</v>
          </cell>
          <cell r="C13">
            <v>21478.803</v>
          </cell>
          <cell r="D13">
            <v>21403.426</v>
          </cell>
          <cell r="E13">
            <v>3624.31</v>
          </cell>
          <cell r="F13">
            <v>3663.447</v>
          </cell>
          <cell r="G13">
            <v>3724.167</v>
          </cell>
          <cell r="H13">
            <v>21209.1</v>
          </cell>
          <cell r="I13">
            <v>20969.387</v>
          </cell>
          <cell r="J13">
            <v>21299.754</v>
          </cell>
          <cell r="K13">
            <v>3626.408</v>
          </cell>
          <cell r="L13">
            <v>3658.076</v>
          </cell>
          <cell r="M13">
            <v>3642.323</v>
          </cell>
          <cell r="N13">
            <v>133.725</v>
          </cell>
          <cell r="O13">
            <v>134.665</v>
          </cell>
          <cell r="P13">
            <v>134.027</v>
          </cell>
        </row>
        <row r="14">
          <cell r="B14">
            <v>21051.884</v>
          </cell>
          <cell r="C14">
            <v>21486.307</v>
          </cell>
          <cell r="D14">
            <v>21411.442</v>
          </cell>
          <cell r="E14">
            <v>3625.414</v>
          </cell>
          <cell r="F14">
            <v>3664.929</v>
          </cell>
          <cell r="G14">
            <v>3725.852</v>
          </cell>
          <cell r="H14">
            <v>21222.061</v>
          </cell>
          <cell r="I14">
            <v>20975.185</v>
          </cell>
          <cell r="J14">
            <v>21307.087</v>
          </cell>
          <cell r="K14">
            <v>3628.295</v>
          </cell>
          <cell r="L14">
            <v>3659.412</v>
          </cell>
          <cell r="M14">
            <v>3644.471</v>
          </cell>
          <cell r="N14">
            <v>133.771</v>
          </cell>
          <cell r="O14">
            <v>134.717</v>
          </cell>
          <cell r="P14">
            <v>134.076</v>
          </cell>
        </row>
        <row r="15">
          <cell r="B15">
            <v>21063.482</v>
          </cell>
          <cell r="C15">
            <v>21493.812</v>
          </cell>
          <cell r="D15">
            <v>21419.458</v>
          </cell>
          <cell r="E15">
            <v>3626.517</v>
          </cell>
          <cell r="F15">
            <v>3666.41</v>
          </cell>
          <cell r="G15">
            <v>3727.537</v>
          </cell>
          <cell r="H15">
            <v>21235.023</v>
          </cell>
          <cell r="I15">
            <v>20980.984</v>
          </cell>
          <cell r="J15">
            <v>21314.421</v>
          </cell>
          <cell r="K15">
            <v>3630.182</v>
          </cell>
          <cell r="L15">
            <v>3660.748</v>
          </cell>
          <cell r="M15">
            <v>3646.62</v>
          </cell>
          <cell r="N15">
            <v>133.818</v>
          </cell>
          <cell r="O15">
            <v>134.77</v>
          </cell>
          <cell r="P15">
            <v>134.126</v>
          </cell>
        </row>
        <row r="16">
          <cell r="B16">
            <v>21075.079</v>
          </cell>
          <cell r="C16">
            <v>21501.316</v>
          </cell>
          <cell r="D16">
            <v>21427.474</v>
          </cell>
          <cell r="E16">
            <v>3627.621</v>
          </cell>
          <cell r="F16">
            <v>3667.892</v>
          </cell>
          <cell r="G16">
            <v>3729.222</v>
          </cell>
          <cell r="H16">
            <v>21247.985</v>
          </cell>
          <cell r="I16">
            <v>20986.783</v>
          </cell>
          <cell r="J16">
            <v>21321.755</v>
          </cell>
          <cell r="K16">
            <v>3632.07</v>
          </cell>
          <cell r="L16">
            <v>3662.083</v>
          </cell>
          <cell r="M16">
            <v>3648.769</v>
          </cell>
          <cell r="N16">
            <v>133.864</v>
          </cell>
          <cell r="O16">
            <v>134.822</v>
          </cell>
          <cell r="P16">
            <v>134.176</v>
          </cell>
        </row>
        <row r="17">
          <cell r="B17">
            <v>21086.677</v>
          </cell>
          <cell r="C17">
            <v>21508.82</v>
          </cell>
          <cell r="D17">
            <v>21435.49</v>
          </cell>
          <cell r="E17">
            <v>3628.725</v>
          </cell>
          <cell r="F17">
            <v>3669.373</v>
          </cell>
          <cell r="G17">
            <v>3730.907</v>
          </cell>
          <cell r="H17">
            <v>21260.946</v>
          </cell>
          <cell r="I17">
            <v>20992.581</v>
          </cell>
          <cell r="J17">
            <v>21329.088</v>
          </cell>
          <cell r="K17">
            <v>3633.957</v>
          </cell>
          <cell r="L17">
            <v>3663.419</v>
          </cell>
          <cell r="M17">
            <v>3650.917</v>
          </cell>
          <cell r="N17">
            <v>133.91</v>
          </cell>
          <cell r="O17">
            <v>134.874</v>
          </cell>
          <cell r="P17">
            <v>134.226</v>
          </cell>
        </row>
        <row r="18">
          <cell r="B18">
            <v>21098.274</v>
          </cell>
          <cell r="C18">
            <v>21516.324</v>
          </cell>
          <cell r="D18">
            <v>21443.506</v>
          </cell>
          <cell r="E18">
            <v>3629.829</v>
          </cell>
          <cell r="F18">
            <v>3670.855</v>
          </cell>
          <cell r="G18">
            <v>3732.592</v>
          </cell>
          <cell r="H18">
            <v>21273.908</v>
          </cell>
          <cell r="I18">
            <v>20998.38</v>
          </cell>
          <cell r="J18">
            <v>21336.422</v>
          </cell>
          <cell r="K18">
            <v>3635.844</v>
          </cell>
          <cell r="L18">
            <v>3664.754</v>
          </cell>
          <cell r="M18">
            <v>3653.066</v>
          </cell>
          <cell r="N18">
            <v>133.957</v>
          </cell>
          <cell r="O18">
            <v>134.927</v>
          </cell>
          <cell r="P18">
            <v>134.276</v>
          </cell>
        </row>
        <row r="19">
          <cell r="B19">
            <v>21109.872</v>
          </cell>
          <cell r="C19">
            <v>21523.829</v>
          </cell>
          <cell r="D19">
            <v>21451.522</v>
          </cell>
          <cell r="E19">
            <v>3630.933</v>
          </cell>
          <cell r="F19">
            <v>3672.337</v>
          </cell>
          <cell r="G19">
            <v>3734.277</v>
          </cell>
          <cell r="H19">
            <v>21286.87</v>
          </cell>
          <cell r="I19">
            <v>21004.179</v>
          </cell>
          <cell r="J19">
            <v>21343.755</v>
          </cell>
          <cell r="K19">
            <v>3637.732</v>
          </cell>
          <cell r="L19">
            <v>3666.09</v>
          </cell>
          <cell r="M19">
            <v>3655.215</v>
          </cell>
          <cell r="N19">
            <v>134.003</v>
          </cell>
          <cell r="O19">
            <v>134.979</v>
          </cell>
          <cell r="P19">
            <v>134.326</v>
          </cell>
        </row>
        <row r="20">
          <cell r="B20">
            <v>21121.469</v>
          </cell>
          <cell r="C20">
            <v>21531.333</v>
          </cell>
          <cell r="D20">
            <v>21459.537</v>
          </cell>
          <cell r="E20">
            <v>3632.037</v>
          </cell>
          <cell r="F20">
            <v>3673.818</v>
          </cell>
          <cell r="G20">
            <v>3735.962</v>
          </cell>
          <cell r="H20">
            <v>21299.832</v>
          </cell>
          <cell r="I20">
            <v>21009.977</v>
          </cell>
          <cell r="J20">
            <v>21351.089</v>
          </cell>
          <cell r="K20">
            <v>3639.619</v>
          </cell>
          <cell r="L20">
            <v>3667.426</v>
          </cell>
          <cell r="M20">
            <v>3657.363</v>
          </cell>
          <cell r="N20">
            <v>134.05</v>
          </cell>
          <cell r="O20">
            <v>135.031</v>
          </cell>
          <cell r="P20">
            <v>134.376</v>
          </cell>
        </row>
        <row r="21">
          <cell r="B21">
            <v>21133.067</v>
          </cell>
          <cell r="C21">
            <v>21538.837</v>
          </cell>
          <cell r="D21">
            <v>21467.553</v>
          </cell>
          <cell r="E21">
            <v>3633.141</v>
          </cell>
          <cell r="F21">
            <v>3675.3</v>
          </cell>
          <cell r="G21">
            <v>3737.647</v>
          </cell>
          <cell r="H21">
            <v>21312.793</v>
          </cell>
          <cell r="I21">
            <v>21015.776</v>
          </cell>
          <cell r="J21">
            <v>21358.423</v>
          </cell>
          <cell r="K21">
            <v>3641.506</v>
          </cell>
          <cell r="L21">
            <v>3668.761</v>
          </cell>
          <cell r="M21">
            <v>3659.512</v>
          </cell>
          <cell r="N21">
            <v>134.096</v>
          </cell>
          <cell r="O21">
            <v>135.083</v>
          </cell>
          <cell r="P21">
            <v>134.426</v>
          </cell>
        </row>
        <row r="22">
          <cell r="B22">
            <v>21144.664</v>
          </cell>
          <cell r="C22">
            <v>21546.341</v>
          </cell>
          <cell r="D22">
            <v>21475.569</v>
          </cell>
          <cell r="E22">
            <v>3634.245</v>
          </cell>
          <cell r="F22">
            <v>3676.781</v>
          </cell>
          <cell r="G22">
            <v>3739.332</v>
          </cell>
          <cell r="H22">
            <v>21325.755</v>
          </cell>
          <cell r="I22">
            <v>21021.575</v>
          </cell>
          <cell r="J22">
            <v>21365.756</v>
          </cell>
          <cell r="K22">
            <v>3643.394</v>
          </cell>
          <cell r="L22">
            <v>3670.097</v>
          </cell>
          <cell r="M22">
            <v>3661.66</v>
          </cell>
          <cell r="N22">
            <v>134.143</v>
          </cell>
          <cell r="O22">
            <v>135.136</v>
          </cell>
          <cell r="P22">
            <v>134.475</v>
          </cell>
        </row>
        <row r="23">
          <cell r="B23">
            <v>21156.262</v>
          </cell>
          <cell r="C23">
            <v>21553.846</v>
          </cell>
          <cell r="D23">
            <v>21483.585</v>
          </cell>
          <cell r="E23">
            <v>3635.349</v>
          </cell>
          <cell r="F23">
            <v>3678.263</v>
          </cell>
          <cell r="G23">
            <v>3741.017</v>
          </cell>
          <cell r="H23">
            <v>21338.717</v>
          </cell>
          <cell r="I23">
            <v>21027.373</v>
          </cell>
          <cell r="J23">
            <v>21373.09</v>
          </cell>
          <cell r="K23">
            <v>3645.281</v>
          </cell>
          <cell r="L23">
            <v>3671.433</v>
          </cell>
          <cell r="M23">
            <v>3663.809</v>
          </cell>
          <cell r="N23">
            <v>134.189</v>
          </cell>
          <cell r="O23">
            <v>135.188</v>
          </cell>
          <cell r="P23">
            <v>134.525</v>
          </cell>
        </row>
        <row r="24">
          <cell r="B24">
            <v>21167.859</v>
          </cell>
          <cell r="C24">
            <v>21561.35</v>
          </cell>
          <cell r="D24">
            <v>21491.601</v>
          </cell>
          <cell r="E24">
            <v>3636.453</v>
          </cell>
          <cell r="F24">
            <v>3679.744</v>
          </cell>
          <cell r="G24">
            <v>3742.701</v>
          </cell>
          <cell r="H24">
            <v>21351.679</v>
          </cell>
          <cell r="I24">
            <v>21033.172</v>
          </cell>
          <cell r="J24">
            <v>21380.423</v>
          </cell>
          <cell r="K24">
            <v>3647.168</v>
          </cell>
          <cell r="L24">
            <v>3672.768</v>
          </cell>
          <cell r="M24">
            <v>3665.958</v>
          </cell>
          <cell r="N24">
            <v>134.236</v>
          </cell>
          <cell r="O24">
            <v>135.24</v>
          </cell>
          <cell r="P24">
            <v>134.575</v>
          </cell>
        </row>
        <row r="25">
          <cell r="B25">
            <v>21179.457</v>
          </cell>
          <cell r="C25">
            <v>21568.854</v>
          </cell>
          <cell r="D25">
            <v>21499.617</v>
          </cell>
          <cell r="E25">
            <v>3637.557</v>
          </cell>
          <cell r="F25">
            <v>3681.226</v>
          </cell>
          <cell r="G25">
            <v>3744.386</v>
          </cell>
          <cell r="H25">
            <v>21364.64</v>
          </cell>
          <cell r="I25">
            <v>21038.971</v>
          </cell>
          <cell r="J25">
            <v>21387.757</v>
          </cell>
          <cell r="K25">
            <v>3649.056</v>
          </cell>
          <cell r="L25">
            <v>3674.104</v>
          </cell>
          <cell r="M25">
            <v>3668.106</v>
          </cell>
          <cell r="N25">
            <v>134.282</v>
          </cell>
          <cell r="O25">
            <v>135.293</v>
          </cell>
          <cell r="P25">
            <v>134.625</v>
          </cell>
        </row>
        <row r="26">
          <cell r="B26">
            <v>21191.054</v>
          </cell>
          <cell r="C26">
            <v>21576.359</v>
          </cell>
          <cell r="D26">
            <v>21507.633</v>
          </cell>
          <cell r="E26">
            <v>3638.66</v>
          </cell>
          <cell r="F26">
            <v>3682.707</v>
          </cell>
          <cell r="G26">
            <v>3746.071</v>
          </cell>
          <cell r="H26">
            <v>21377.602</v>
          </cell>
          <cell r="I26">
            <v>21044.769</v>
          </cell>
          <cell r="J26">
            <v>21395.091</v>
          </cell>
          <cell r="K26">
            <v>3650.943</v>
          </cell>
          <cell r="L26">
            <v>3675.44</v>
          </cell>
          <cell r="M26">
            <v>3670.255</v>
          </cell>
          <cell r="N26">
            <v>134.329</v>
          </cell>
          <cell r="O26">
            <v>135.345</v>
          </cell>
          <cell r="P26">
            <v>134.675</v>
          </cell>
        </row>
        <row r="27">
          <cell r="B27">
            <v>21202.652</v>
          </cell>
          <cell r="C27">
            <v>21583.863</v>
          </cell>
          <cell r="D27">
            <v>21515.649</v>
          </cell>
          <cell r="E27">
            <v>3639.764</v>
          </cell>
          <cell r="F27">
            <v>3684.189</v>
          </cell>
          <cell r="G27">
            <v>3747.756</v>
          </cell>
          <cell r="H27">
            <v>21390.564</v>
          </cell>
          <cell r="I27">
            <v>21050.568</v>
          </cell>
          <cell r="J27">
            <v>21402.424</v>
          </cell>
          <cell r="K27">
            <v>3652.83</v>
          </cell>
          <cell r="L27">
            <v>3676.775</v>
          </cell>
          <cell r="M27">
            <v>3672.404</v>
          </cell>
          <cell r="N27">
            <v>134.375</v>
          </cell>
          <cell r="O27">
            <v>135.397</v>
          </cell>
          <cell r="P27">
            <v>134.725</v>
          </cell>
        </row>
        <row r="28">
          <cell r="B28">
            <v>21214.249</v>
          </cell>
          <cell r="C28">
            <v>21591.367</v>
          </cell>
          <cell r="D28">
            <v>21523.665</v>
          </cell>
          <cell r="E28">
            <v>3640.868</v>
          </cell>
          <cell r="F28">
            <v>3685.671</v>
          </cell>
          <cell r="G28">
            <v>3749.441</v>
          </cell>
          <cell r="H28">
            <v>21403.526</v>
          </cell>
          <cell r="I28">
            <v>21056.367</v>
          </cell>
          <cell r="J28">
            <v>21409.758</v>
          </cell>
          <cell r="K28">
            <v>3654.718</v>
          </cell>
          <cell r="L28">
            <v>3678.111</v>
          </cell>
          <cell r="M28">
            <v>3674.552</v>
          </cell>
          <cell r="N28">
            <v>134.422</v>
          </cell>
          <cell r="O28">
            <v>135.449</v>
          </cell>
          <cell r="P28">
            <v>134.775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41808</v>
          </cell>
        </row>
        <row r="7">
          <cell r="C7" t="str">
            <v>Белоярская В1Т-35кВ</v>
          </cell>
          <cell r="G7" t="str">
            <v>Белоярская В2Т-35кВ</v>
          </cell>
          <cell r="K7" t="str">
            <v>Белоярская ТСН</v>
          </cell>
          <cell r="M7" t="str">
            <v>Белоярская Яч.  1 (тп6)</v>
          </cell>
          <cell r="O7" t="str">
            <v>Белоярская Яч.  2 (тп7)</v>
          </cell>
          <cell r="Q7" t="str">
            <v>Белоярская Яч.  3 (тп8)</v>
          </cell>
          <cell r="S7" t="str">
            <v>Белоярская Яч.  4</v>
          </cell>
          <cell r="U7" t="str">
            <v>Белоярская Яч.  5</v>
          </cell>
          <cell r="W7" t="str">
            <v>Белоярская Яч. 10</v>
          </cell>
          <cell r="Y7" t="str">
            <v>Белоярская Яч. 13</v>
          </cell>
          <cell r="AA7" t="str">
            <v>Белоярская Яч. 18</v>
          </cell>
          <cell r="AC7" t="str">
            <v>Белоярская Яч. 19</v>
          </cell>
          <cell r="AE7" t="str">
            <v>Белоярская Яч. 20</v>
          </cell>
          <cell r="AG7" t="str">
            <v>Белоярская Яч. 21</v>
          </cell>
          <cell r="AI7" t="str">
            <v>Белоярская Яч. 22 (тп5)</v>
          </cell>
        </row>
        <row r="10">
          <cell r="C10">
            <v>936.6</v>
          </cell>
          <cell r="D10">
            <v>50.400000000000006</v>
          </cell>
          <cell r="E10">
            <v>700.8</v>
          </cell>
          <cell r="F10">
            <v>739.2</v>
          </cell>
          <cell r="G10">
            <v>168</v>
          </cell>
          <cell r="H10">
            <v>142.8</v>
          </cell>
          <cell r="I10">
            <v>1267.2</v>
          </cell>
          <cell r="J10">
            <v>1164</v>
          </cell>
          <cell r="K10">
            <v>1.5739999999999998</v>
          </cell>
          <cell r="L10">
            <v>0.7090000000000001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2.88</v>
          </cell>
          <cell r="R10">
            <v>1.92</v>
          </cell>
          <cell r="S10">
            <v>242.64</v>
          </cell>
          <cell r="T10">
            <v>286.56</v>
          </cell>
          <cell r="U10">
            <v>257.03999999999996</v>
          </cell>
          <cell r="V10">
            <v>271.44</v>
          </cell>
          <cell r="W10">
            <v>198</v>
          </cell>
          <cell r="X10">
            <v>170.64</v>
          </cell>
          <cell r="Y10">
            <v>67.68</v>
          </cell>
          <cell r="Z10">
            <v>62.64</v>
          </cell>
          <cell r="AA10">
            <v>274.32000000000005</v>
          </cell>
          <cell r="AB10">
            <v>227.52</v>
          </cell>
          <cell r="AC10">
            <v>330.48</v>
          </cell>
          <cell r="AD10">
            <v>339.84</v>
          </cell>
          <cell r="AE10">
            <v>351.36</v>
          </cell>
          <cell r="AF10">
            <v>282.24</v>
          </cell>
          <cell r="AG10">
            <v>246.96</v>
          </cell>
          <cell r="AH10">
            <v>252.72</v>
          </cell>
          <cell r="AI10">
            <v>0</v>
          </cell>
          <cell r="AJ10">
            <v>0</v>
          </cell>
        </row>
        <row r="11">
          <cell r="C11">
            <v>911.4</v>
          </cell>
          <cell r="D11">
            <v>29.4</v>
          </cell>
          <cell r="E11">
            <v>770.4</v>
          </cell>
          <cell r="F11">
            <v>729.6</v>
          </cell>
          <cell r="G11">
            <v>109.19999999999999</v>
          </cell>
          <cell r="H11">
            <v>121.8</v>
          </cell>
          <cell r="I11">
            <v>1370.4</v>
          </cell>
          <cell r="J11">
            <v>1149.6</v>
          </cell>
          <cell r="K11">
            <v>0.435</v>
          </cell>
          <cell r="L11">
            <v>0.415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1.92</v>
          </cell>
          <cell r="R11">
            <v>2.88</v>
          </cell>
          <cell r="S11">
            <v>277.2</v>
          </cell>
          <cell r="T11">
            <v>287.28</v>
          </cell>
          <cell r="U11">
            <v>280.8</v>
          </cell>
          <cell r="V11">
            <v>265.68</v>
          </cell>
          <cell r="W11">
            <v>213.84</v>
          </cell>
          <cell r="X11">
            <v>169.92000000000002</v>
          </cell>
          <cell r="Y11">
            <v>62.64</v>
          </cell>
          <cell r="Z11">
            <v>60.48</v>
          </cell>
          <cell r="AA11">
            <v>287.28</v>
          </cell>
          <cell r="AB11">
            <v>224.64</v>
          </cell>
          <cell r="AC11">
            <v>411.84000000000003</v>
          </cell>
          <cell r="AD11">
            <v>331.91999999999996</v>
          </cell>
          <cell r="AE11">
            <v>357.84000000000003</v>
          </cell>
          <cell r="AF11">
            <v>280.08000000000004</v>
          </cell>
          <cell r="AG11">
            <v>257.03999999999996</v>
          </cell>
          <cell r="AH11">
            <v>249.12</v>
          </cell>
          <cell r="AI11">
            <v>0</v>
          </cell>
          <cell r="AJ11">
            <v>0</v>
          </cell>
        </row>
        <row r="12">
          <cell r="C12">
            <v>919.8</v>
          </cell>
          <cell r="D12">
            <v>50.4</v>
          </cell>
          <cell r="E12">
            <v>984</v>
          </cell>
          <cell r="F12">
            <v>722.4000000000001</v>
          </cell>
          <cell r="G12">
            <v>130.2</v>
          </cell>
          <cell r="H12">
            <v>138.60000000000002</v>
          </cell>
          <cell r="I12">
            <v>1627.1999999999998</v>
          </cell>
          <cell r="J12">
            <v>1111.1999999999998</v>
          </cell>
          <cell r="K12">
            <v>0.433</v>
          </cell>
          <cell r="L12">
            <v>0.412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1.92</v>
          </cell>
          <cell r="R12">
            <v>2.88</v>
          </cell>
          <cell r="S12">
            <v>330.48</v>
          </cell>
          <cell r="T12">
            <v>285.12</v>
          </cell>
          <cell r="U12">
            <v>366.48</v>
          </cell>
          <cell r="V12">
            <v>257.03999999999996</v>
          </cell>
          <cell r="W12">
            <v>290.15999999999997</v>
          </cell>
          <cell r="X12">
            <v>168.48</v>
          </cell>
          <cell r="Y12">
            <v>61.92</v>
          </cell>
          <cell r="Z12">
            <v>58.32</v>
          </cell>
          <cell r="AA12">
            <v>359.28</v>
          </cell>
          <cell r="AB12">
            <v>222.48</v>
          </cell>
          <cell r="AC12">
            <v>517.6800000000001</v>
          </cell>
          <cell r="AD12">
            <v>316.8</v>
          </cell>
          <cell r="AE12">
            <v>398.15999999999997</v>
          </cell>
          <cell r="AF12">
            <v>273.6</v>
          </cell>
          <cell r="AG12">
            <v>295.92</v>
          </cell>
          <cell r="AH12">
            <v>241.2</v>
          </cell>
          <cell r="AI12">
            <v>0</v>
          </cell>
          <cell r="AJ12">
            <v>0</v>
          </cell>
        </row>
        <row r="13">
          <cell r="C13">
            <v>646.8</v>
          </cell>
          <cell r="D13">
            <v>0</v>
          </cell>
          <cell r="E13">
            <v>1202.4</v>
          </cell>
          <cell r="F13">
            <v>727.2</v>
          </cell>
          <cell r="G13">
            <v>121.80000000000001</v>
          </cell>
          <cell r="H13">
            <v>117.6</v>
          </cell>
          <cell r="I13">
            <v>1977.6</v>
          </cell>
          <cell r="J13">
            <v>1118.4</v>
          </cell>
          <cell r="K13">
            <v>0.428</v>
          </cell>
          <cell r="L13">
            <v>0.40900000000000003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1.92</v>
          </cell>
          <cell r="R13">
            <v>2.88</v>
          </cell>
          <cell r="S13">
            <v>372.96</v>
          </cell>
          <cell r="T13">
            <v>288</v>
          </cell>
          <cell r="U13">
            <v>474.48</v>
          </cell>
          <cell r="V13">
            <v>258.48</v>
          </cell>
          <cell r="W13">
            <v>354.24</v>
          </cell>
          <cell r="X13">
            <v>175.68</v>
          </cell>
          <cell r="Y13">
            <v>63.36</v>
          </cell>
          <cell r="Z13">
            <v>59.04</v>
          </cell>
          <cell r="AA13">
            <v>457.91999999999996</v>
          </cell>
          <cell r="AB13">
            <v>221.76</v>
          </cell>
          <cell r="AC13">
            <v>658.8</v>
          </cell>
          <cell r="AD13">
            <v>319.68</v>
          </cell>
          <cell r="AE13">
            <v>419.04</v>
          </cell>
          <cell r="AF13">
            <v>271.44</v>
          </cell>
          <cell r="AG13">
            <v>381.6</v>
          </cell>
          <cell r="AH13">
            <v>245.51999999999998</v>
          </cell>
          <cell r="AI13">
            <v>0</v>
          </cell>
          <cell r="AJ13">
            <v>0</v>
          </cell>
        </row>
        <row r="14">
          <cell r="C14">
            <v>651</v>
          </cell>
          <cell r="D14">
            <v>0</v>
          </cell>
          <cell r="E14">
            <v>1284</v>
          </cell>
          <cell r="F14">
            <v>727.2</v>
          </cell>
          <cell r="G14">
            <v>180.6</v>
          </cell>
          <cell r="H14">
            <v>168</v>
          </cell>
          <cell r="I14">
            <v>2140.8</v>
          </cell>
          <cell r="J14">
            <v>1144.8</v>
          </cell>
          <cell r="K14">
            <v>0.421</v>
          </cell>
          <cell r="L14">
            <v>0.399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1.92</v>
          </cell>
          <cell r="R14">
            <v>2.88</v>
          </cell>
          <cell r="S14">
            <v>415.44</v>
          </cell>
          <cell r="T14">
            <v>275.76</v>
          </cell>
          <cell r="U14">
            <v>509.76</v>
          </cell>
          <cell r="V14">
            <v>262.79999999999995</v>
          </cell>
          <cell r="W14">
            <v>359.28</v>
          </cell>
          <cell r="X14">
            <v>178.56</v>
          </cell>
          <cell r="Y14">
            <v>62.64</v>
          </cell>
          <cell r="Z14">
            <v>56.879999999999995</v>
          </cell>
          <cell r="AA14">
            <v>522</v>
          </cell>
          <cell r="AB14">
            <v>227.52</v>
          </cell>
          <cell r="AC14">
            <v>688.3199999999999</v>
          </cell>
          <cell r="AD14">
            <v>329.76</v>
          </cell>
          <cell r="AE14">
            <v>428.4</v>
          </cell>
          <cell r="AF14">
            <v>268.55999999999995</v>
          </cell>
          <cell r="AG14">
            <v>447.12</v>
          </cell>
          <cell r="AH14">
            <v>263.52</v>
          </cell>
          <cell r="AI14">
            <v>0</v>
          </cell>
          <cell r="AJ14">
            <v>0</v>
          </cell>
        </row>
        <row r="15">
          <cell r="C15">
            <v>1012.2</v>
          </cell>
          <cell r="D15">
            <v>21</v>
          </cell>
          <cell r="E15">
            <v>1353.6</v>
          </cell>
          <cell r="F15">
            <v>792</v>
          </cell>
          <cell r="G15">
            <v>126</v>
          </cell>
          <cell r="H15">
            <v>134.4</v>
          </cell>
          <cell r="I15">
            <v>2196</v>
          </cell>
          <cell r="J15">
            <v>1147.1999999999998</v>
          </cell>
          <cell r="K15">
            <v>0.412</v>
          </cell>
          <cell r="L15">
            <v>0.384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0.96</v>
          </cell>
          <cell r="R15">
            <v>1.92</v>
          </cell>
          <cell r="S15">
            <v>529.9200000000001</v>
          </cell>
          <cell r="T15">
            <v>354.24</v>
          </cell>
          <cell r="U15">
            <v>465.84000000000003</v>
          </cell>
          <cell r="V15">
            <v>251.28</v>
          </cell>
          <cell r="W15">
            <v>358.56</v>
          </cell>
          <cell r="X15">
            <v>177.12</v>
          </cell>
          <cell r="Y15">
            <v>61.2</v>
          </cell>
          <cell r="Z15">
            <v>56.879999999999995</v>
          </cell>
          <cell r="AA15">
            <v>553.6800000000001</v>
          </cell>
          <cell r="AB15">
            <v>231.12</v>
          </cell>
          <cell r="AC15">
            <v>668.88</v>
          </cell>
          <cell r="AD15">
            <v>317.52</v>
          </cell>
          <cell r="AE15">
            <v>449.28</v>
          </cell>
          <cell r="AF15">
            <v>272.88</v>
          </cell>
          <cell r="AG15">
            <v>467.28</v>
          </cell>
          <cell r="AH15">
            <v>271.44000000000005</v>
          </cell>
          <cell r="AI15">
            <v>0</v>
          </cell>
          <cell r="AJ15">
            <v>0</v>
          </cell>
        </row>
        <row r="16">
          <cell r="C16">
            <v>890.4000000000001</v>
          </cell>
          <cell r="D16">
            <v>42</v>
          </cell>
          <cell r="E16">
            <v>1432.8</v>
          </cell>
          <cell r="F16">
            <v>825.6</v>
          </cell>
          <cell r="G16">
            <v>180.6</v>
          </cell>
          <cell r="H16">
            <v>163.8</v>
          </cell>
          <cell r="I16">
            <v>2311.2</v>
          </cell>
          <cell r="J16">
            <v>1221.6</v>
          </cell>
          <cell r="K16">
            <v>0.40800000000000003</v>
          </cell>
          <cell r="L16">
            <v>0.38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1.92</v>
          </cell>
          <cell r="R16">
            <v>1.92</v>
          </cell>
          <cell r="S16">
            <v>564.48</v>
          </cell>
          <cell r="T16">
            <v>381.6</v>
          </cell>
          <cell r="U16">
            <v>510.48</v>
          </cell>
          <cell r="V16">
            <v>259.2</v>
          </cell>
          <cell r="W16">
            <v>362.88</v>
          </cell>
          <cell r="X16">
            <v>180</v>
          </cell>
          <cell r="Y16">
            <v>63.36</v>
          </cell>
          <cell r="Z16">
            <v>56.16</v>
          </cell>
          <cell r="AA16">
            <v>566.64</v>
          </cell>
          <cell r="AB16">
            <v>236.16</v>
          </cell>
          <cell r="AC16">
            <v>742.3199999999999</v>
          </cell>
          <cell r="AD16">
            <v>388.8</v>
          </cell>
          <cell r="AE16">
            <v>461.52</v>
          </cell>
          <cell r="AF16">
            <v>276.48</v>
          </cell>
          <cell r="AG16">
            <v>486</v>
          </cell>
          <cell r="AH16">
            <v>264.96</v>
          </cell>
          <cell r="AI16">
            <v>0</v>
          </cell>
          <cell r="AJ16">
            <v>0</v>
          </cell>
        </row>
        <row r="17">
          <cell r="C17">
            <v>991.2</v>
          </cell>
          <cell r="D17">
            <v>46.2</v>
          </cell>
          <cell r="E17">
            <v>1509.6</v>
          </cell>
          <cell r="F17">
            <v>890.4</v>
          </cell>
          <cell r="G17">
            <v>142.8</v>
          </cell>
          <cell r="H17">
            <v>126</v>
          </cell>
          <cell r="I17">
            <v>2313.6000000000004</v>
          </cell>
          <cell r="J17">
            <v>1221.6</v>
          </cell>
          <cell r="K17">
            <v>0.40700000000000003</v>
          </cell>
          <cell r="L17">
            <v>0.384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0.96</v>
          </cell>
          <cell r="R17">
            <v>2.88</v>
          </cell>
          <cell r="S17">
            <v>647.28</v>
          </cell>
          <cell r="T17">
            <v>443.52</v>
          </cell>
          <cell r="U17">
            <v>509.76</v>
          </cell>
          <cell r="V17">
            <v>261.36</v>
          </cell>
          <cell r="W17">
            <v>356.4</v>
          </cell>
          <cell r="X17">
            <v>177.12</v>
          </cell>
          <cell r="Y17">
            <v>64.8</v>
          </cell>
          <cell r="Z17">
            <v>56.879999999999995</v>
          </cell>
          <cell r="AA17">
            <v>594</v>
          </cell>
          <cell r="AB17">
            <v>245.51999999999998</v>
          </cell>
          <cell r="AC17">
            <v>739.44</v>
          </cell>
          <cell r="AD17">
            <v>373.68</v>
          </cell>
          <cell r="AE17">
            <v>441.36</v>
          </cell>
          <cell r="AF17">
            <v>272.88</v>
          </cell>
          <cell r="AG17">
            <v>480.96</v>
          </cell>
          <cell r="AH17">
            <v>269.28</v>
          </cell>
          <cell r="AI17">
            <v>0</v>
          </cell>
          <cell r="AJ17">
            <v>0</v>
          </cell>
        </row>
        <row r="18">
          <cell r="C18">
            <v>478.8</v>
          </cell>
          <cell r="D18">
            <v>0</v>
          </cell>
          <cell r="E18">
            <v>1384.8</v>
          </cell>
          <cell r="F18">
            <v>760.8</v>
          </cell>
          <cell r="G18">
            <v>159.6</v>
          </cell>
          <cell r="H18">
            <v>142.8</v>
          </cell>
          <cell r="I18">
            <v>2330.4</v>
          </cell>
          <cell r="J18">
            <v>1231.1999999999998</v>
          </cell>
          <cell r="K18">
            <v>0.417</v>
          </cell>
          <cell r="L18">
            <v>0.4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1.92</v>
          </cell>
          <cell r="R18">
            <v>2.88</v>
          </cell>
          <cell r="S18">
            <v>436.32</v>
          </cell>
          <cell r="T18">
            <v>291.6</v>
          </cell>
          <cell r="U18">
            <v>558.72</v>
          </cell>
          <cell r="V18">
            <v>275.76</v>
          </cell>
          <cell r="W18">
            <v>390.96000000000004</v>
          </cell>
          <cell r="X18">
            <v>185.04</v>
          </cell>
          <cell r="Y18">
            <v>64.08</v>
          </cell>
          <cell r="Z18">
            <v>57.6</v>
          </cell>
          <cell r="AA18">
            <v>598.3199999999999</v>
          </cell>
          <cell r="AB18">
            <v>259.2</v>
          </cell>
          <cell r="AC18">
            <v>733.6800000000001</v>
          </cell>
          <cell r="AD18">
            <v>362.15999999999997</v>
          </cell>
          <cell r="AE18">
            <v>466.56</v>
          </cell>
          <cell r="AF18">
            <v>280.08000000000004</v>
          </cell>
          <cell r="AG18">
            <v>478.08</v>
          </cell>
          <cell r="AH18">
            <v>274.32000000000005</v>
          </cell>
          <cell r="AI18">
            <v>0</v>
          </cell>
          <cell r="AJ18">
            <v>0</v>
          </cell>
        </row>
        <row r="19">
          <cell r="C19">
            <v>680.4000000000001</v>
          </cell>
          <cell r="D19">
            <v>0</v>
          </cell>
          <cell r="E19">
            <v>1480.8000000000002</v>
          </cell>
          <cell r="F19">
            <v>840</v>
          </cell>
          <cell r="G19">
            <v>147</v>
          </cell>
          <cell r="H19">
            <v>142.8</v>
          </cell>
          <cell r="I19">
            <v>2256</v>
          </cell>
          <cell r="J19">
            <v>1202.4</v>
          </cell>
          <cell r="K19">
            <v>0.419</v>
          </cell>
          <cell r="L19">
            <v>0.389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1.92</v>
          </cell>
          <cell r="R19">
            <v>1.92</v>
          </cell>
          <cell r="S19">
            <v>556.56</v>
          </cell>
          <cell r="T19">
            <v>385.92</v>
          </cell>
          <cell r="U19">
            <v>540</v>
          </cell>
          <cell r="V19">
            <v>265.68</v>
          </cell>
          <cell r="W19">
            <v>388.8</v>
          </cell>
          <cell r="X19">
            <v>177.84</v>
          </cell>
          <cell r="Y19">
            <v>64.8</v>
          </cell>
          <cell r="Z19">
            <v>56.16</v>
          </cell>
          <cell r="AA19">
            <v>604.8</v>
          </cell>
          <cell r="AB19">
            <v>248.4</v>
          </cell>
          <cell r="AC19">
            <v>691.92</v>
          </cell>
          <cell r="AD19">
            <v>352.08000000000004</v>
          </cell>
          <cell r="AE19">
            <v>444.96</v>
          </cell>
          <cell r="AF19">
            <v>272.16</v>
          </cell>
          <cell r="AG19">
            <v>454.32</v>
          </cell>
          <cell r="AH19">
            <v>275.76</v>
          </cell>
          <cell r="AI19">
            <v>0</v>
          </cell>
          <cell r="AJ19">
            <v>0</v>
          </cell>
        </row>
        <row r="20">
          <cell r="C20">
            <v>688.8</v>
          </cell>
          <cell r="D20">
            <v>0</v>
          </cell>
          <cell r="E20">
            <v>1341.6</v>
          </cell>
          <cell r="F20">
            <v>765.6</v>
          </cell>
          <cell r="G20">
            <v>121.8</v>
          </cell>
          <cell r="H20">
            <v>117.6</v>
          </cell>
          <cell r="I20">
            <v>2200.8</v>
          </cell>
          <cell r="J20">
            <v>1197.6</v>
          </cell>
          <cell r="K20">
            <v>0.417</v>
          </cell>
          <cell r="L20">
            <v>0.384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0.96</v>
          </cell>
          <cell r="R20">
            <v>2.88</v>
          </cell>
          <cell r="S20">
            <v>475.2</v>
          </cell>
          <cell r="T20">
            <v>331.91999999999996</v>
          </cell>
          <cell r="U20">
            <v>492.48</v>
          </cell>
          <cell r="V20">
            <v>257.03999999999996</v>
          </cell>
          <cell r="W20">
            <v>373.67999999999995</v>
          </cell>
          <cell r="X20">
            <v>170.64</v>
          </cell>
          <cell r="Y20">
            <v>63.36</v>
          </cell>
          <cell r="Z20">
            <v>57.6</v>
          </cell>
          <cell r="AA20">
            <v>581.76</v>
          </cell>
          <cell r="AB20">
            <v>241.2</v>
          </cell>
          <cell r="AC20">
            <v>667.44</v>
          </cell>
          <cell r="AD20">
            <v>354.96000000000004</v>
          </cell>
          <cell r="AE20">
            <v>451.44</v>
          </cell>
          <cell r="AF20">
            <v>272.16</v>
          </cell>
          <cell r="AG20">
            <v>444.96</v>
          </cell>
          <cell r="AH20">
            <v>272.88</v>
          </cell>
          <cell r="AI20">
            <v>0</v>
          </cell>
          <cell r="AJ20">
            <v>0</v>
          </cell>
        </row>
        <row r="21">
          <cell r="C21">
            <v>810.6</v>
          </cell>
          <cell r="D21">
            <v>0</v>
          </cell>
          <cell r="E21">
            <v>1394.4</v>
          </cell>
          <cell r="F21">
            <v>801.6</v>
          </cell>
          <cell r="G21">
            <v>151.2</v>
          </cell>
          <cell r="H21">
            <v>138.6</v>
          </cell>
          <cell r="I21">
            <v>2140.8</v>
          </cell>
          <cell r="J21">
            <v>1195.2</v>
          </cell>
          <cell r="K21">
            <v>0.414</v>
          </cell>
          <cell r="L21">
            <v>0.388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1.92</v>
          </cell>
          <cell r="R21">
            <v>1.92</v>
          </cell>
          <cell r="S21">
            <v>499.67999999999995</v>
          </cell>
          <cell r="T21">
            <v>356.4</v>
          </cell>
          <cell r="U21">
            <v>514.8</v>
          </cell>
          <cell r="V21">
            <v>261.36</v>
          </cell>
          <cell r="W21">
            <v>384.48</v>
          </cell>
          <cell r="X21">
            <v>173.52</v>
          </cell>
          <cell r="Y21">
            <v>63.36</v>
          </cell>
          <cell r="Z21">
            <v>56.16</v>
          </cell>
          <cell r="AA21">
            <v>586.8</v>
          </cell>
          <cell r="AB21">
            <v>242.64</v>
          </cell>
          <cell r="AC21">
            <v>606.24</v>
          </cell>
          <cell r="AD21">
            <v>345.6</v>
          </cell>
          <cell r="AE21">
            <v>453.6</v>
          </cell>
          <cell r="AF21">
            <v>277.20000000000005</v>
          </cell>
          <cell r="AG21">
            <v>434.15999999999997</v>
          </cell>
          <cell r="AH21">
            <v>270.72</v>
          </cell>
          <cell r="AI21">
            <v>0</v>
          </cell>
          <cell r="AJ21">
            <v>0</v>
          </cell>
        </row>
        <row r="22">
          <cell r="C22">
            <v>848.4000000000001</v>
          </cell>
          <cell r="D22">
            <v>0</v>
          </cell>
          <cell r="E22">
            <v>1432.8</v>
          </cell>
          <cell r="F22">
            <v>820.8</v>
          </cell>
          <cell r="G22">
            <v>117.6</v>
          </cell>
          <cell r="H22">
            <v>105</v>
          </cell>
          <cell r="I22">
            <v>2174.3999999999996</v>
          </cell>
          <cell r="J22">
            <v>1202.4</v>
          </cell>
          <cell r="K22">
            <v>0.404</v>
          </cell>
          <cell r="L22">
            <v>0.39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1.92</v>
          </cell>
          <cell r="R22">
            <v>2.88</v>
          </cell>
          <cell r="S22">
            <v>499.68000000000006</v>
          </cell>
          <cell r="T22">
            <v>365.76</v>
          </cell>
          <cell r="U22">
            <v>547.9200000000001</v>
          </cell>
          <cell r="V22">
            <v>270.72</v>
          </cell>
          <cell r="W22">
            <v>387.36</v>
          </cell>
          <cell r="X22">
            <v>177.12</v>
          </cell>
          <cell r="Y22">
            <v>61.92</v>
          </cell>
          <cell r="Z22">
            <v>54.72</v>
          </cell>
          <cell r="AA22">
            <v>590.4000000000001</v>
          </cell>
          <cell r="AB22">
            <v>245.51999999999998</v>
          </cell>
          <cell r="AC22">
            <v>643.6800000000001</v>
          </cell>
          <cell r="AD22">
            <v>368.64</v>
          </cell>
          <cell r="AE22">
            <v>456.48</v>
          </cell>
          <cell r="AF22">
            <v>273.6</v>
          </cell>
          <cell r="AG22">
            <v>430.56</v>
          </cell>
          <cell r="AH22">
            <v>264.24</v>
          </cell>
          <cell r="AI22">
            <v>0</v>
          </cell>
          <cell r="AJ22">
            <v>0</v>
          </cell>
        </row>
        <row r="23">
          <cell r="C23">
            <v>722.4</v>
          </cell>
          <cell r="D23">
            <v>0</v>
          </cell>
          <cell r="E23">
            <v>1444.8000000000002</v>
          </cell>
          <cell r="F23">
            <v>842.4000000000001</v>
          </cell>
          <cell r="G23">
            <v>184.8</v>
          </cell>
          <cell r="H23">
            <v>172.2</v>
          </cell>
          <cell r="I23">
            <v>2184</v>
          </cell>
          <cell r="J23">
            <v>1207.2</v>
          </cell>
          <cell r="K23">
            <v>0.41</v>
          </cell>
          <cell r="L23">
            <v>0.399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0.96</v>
          </cell>
          <cell r="R23">
            <v>1.92</v>
          </cell>
          <cell r="S23">
            <v>522.72</v>
          </cell>
          <cell r="T23">
            <v>367.20000000000005</v>
          </cell>
          <cell r="U23">
            <v>524.88</v>
          </cell>
          <cell r="V23">
            <v>276.48</v>
          </cell>
          <cell r="W23">
            <v>399.6</v>
          </cell>
          <cell r="X23">
            <v>190.08</v>
          </cell>
          <cell r="Y23">
            <v>61.92</v>
          </cell>
          <cell r="Z23">
            <v>55.44</v>
          </cell>
          <cell r="AA23">
            <v>580.32</v>
          </cell>
          <cell r="AB23">
            <v>251.28</v>
          </cell>
          <cell r="AC23">
            <v>648.72</v>
          </cell>
          <cell r="AD23">
            <v>354.96</v>
          </cell>
          <cell r="AE23">
            <v>469.44</v>
          </cell>
          <cell r="AF23">
            <v>276.48</v>
          </cell>
          <cell r="AG23">
            <v>429.84000000000003</v>
          </cell>
          <cell r="AH23">
            <v>267.12</v>
          </cell>
          <cell r="AI23">
            <v>0</v>
          </cell>
          <cell r="AJ23">
            <v>0</v>
          </cell>
        </row>
        <row r="24">
          <cell r="C24">
            <v>861</v>
          </cell>
          <cell r="D24">
            <v>0</v>
          </cell>
          <cell r="E24">
            <v>1574.4</v>
          </cell>
          <cell r="F24">
            <v>849.6</v>
          </cell>
          <cell r="G24">
            <v>138.6</v>
          </cell>
          <cell r="H24">
            <v>134.39999999999998</v>
          </cell>
          <cell r="I24">
            <v>2148</v>
          </cell>
          <cell r="J24">
            <v>1161.6</v>
          </cell>
          <cell r="K24">
            <v>0.412</v>
          </cell>
          <cell r="L24">
            <v>0.393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1.92</v>
          </cell>
          <cell r="R24">
            <v>2.88</v>
          </cell>
          <cell r="S24">
            <v>565.9200000000001</v>
          </cell>
          <cell r="T24">
            <v>374.4</v>
          </cell>
          <cell r="U24">
            <v>588.24</v>
          </cell>
          <cell r="V24">
            <v>277.92</v>
          </cell>
          <cell r="W24">
            <v>424.8</v>
          </cell>
          <cell r="X24">
            <v>190.8</v>
          </cell>
          <cell r="Y24">
            <v>61.92</v>
          </cell>
          <cell r="Z24">
            <v>56.16</v>
          </cell>
          <cell r="AA24">
            <v>547.2</v>
          </cell>
          <cell r="AB24">
            <v>240.48</v>
          </cell>
          <cell r="AC24">
            <v>632.88</v>
          </cell>
          <cell r="AD24">
            <v>329.03999999999996</v>
          </cell>
          <cell r="AE24">
            <v>469.44</v>
          </cell>
          <cell r="AF24">
            <v>280.8</v>
          </cell>
          <cell r="AG24">
            <v>443.52</v>
          </cell>
          <cell r="AH24">
            <v>258.48</v>
          </cell>
          <cell r="AI24">
            <v>0</v>
          </cell>
          <cell r="AJ24">
            <v>0</v>
          </cell>
        </row>
        <row r="25">
          <cell r="C25">
            <v>533.4</v>
          </cell>
          <cell r="D25">
            <v>0</v>
          </cell>
          <cell r="E25">
            <v>1560</v>
          </cell>
          <cell r="F25">
            <v>775.2</v>
          </cell>
          <cell r="G25">
            <v>105</v>
          </cell>
          <cell r="H25">
            <v>113.4</v>
          </cell>
          <cell r="I25">
            <v>2176.8</v>
          </cell>
          <cell r="J25">
            <v>1168.8000000000002</v>
          </cell>
          <cell r="K25">
            <v>0.42</v>
          </cell>
          <cell r="L25">
            <v>0.401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0.96</v>
          </cell>
          <cell r="R25">
            <v>1.92</v>
          </cell>
          <cell r="S25">
            <v>485.28</v>
          </cell>
          <cell r="T25">
            <v>293.76</v>
          </cell>
          <cell r="U25">
            <v>614.88</v>
          </cell>
          <cell r="V25">
            <v>283.68</v>
          </cell>
          <cell r="W25">
            <v>461.52</v>
          </cell>
          <cell r="X25">
            <v>187.2</v>
          </cell>
          <cell r="Y25">
            <v>62.64</v>
          </cell>
          <cell r="Z25">
            <v>56.16</v>
          </cell>
          <cell r="AA25">
            <v>561.5999999999999</v>
          </cell>
          <cell r="AB25">
            <v>238.32</v>
          </cell>
          <cell r="AC25">
            <v>668.16</v>
          </cell>
          <cell r="AD25">
            <v>334.79999999999995</v>
          </cell>
          <cell r="AE25">
            <v>464.4</v>
          </cell>
          <cell r="AF25">
            <v>277.92</v>
          </cell>
          <cell r="AG25">
            <v>428.4</v>
          </cell>
          <cell r="AH25">
            <v>261.36</v>
          </cell>
          <cell r="AI25">
            <v>0</v>
          </cell>
          <cell r="AJ25">
            <v>0</v>
          </cell>
        </row>
        <row r="26">
          <cell r="C26">
            <v>541.8</v>
          </cell>
          <cell r="D26">
            <v>0</v>
          </cell>
          <cell r="E26">
            <v>1605.6</v>
          </cell>
          <cell r="F26">
            <v>763.2</v>
          </cell>
          <cell r="G26">
            <v>130.2</v>
          </cell>
          <cell r="H26">
            <v>134.4</v>
          </cell>
          <cell r="I26">
            <v>2215.2</v>
          </cell>
          <cell r="J26">
            <v>1164</v>
          </cell>
          <cell r="K26">
            <v>0.424</v>
          </cell>
          <cell r="L26">
            <v>0.405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1.92</v>
          </cell>
          <cell r="R26">
            <v>2.88</v>
          </cell>
          <cell r="S26">
            <v>476.64</v>
          </cell>
          <cell r="T26">
            <v>290.88</v>
          </cell>
          <cell r="U26">
            <v>637.9200000000001</v>
          </cell>
          <cell r="V26">
            <v>279.36</v>
          </cell>
          <cell r="W26">
            <v>491.76</v>
          </cell>
          <cell r="X26">
            <v>186.48</v>
          </cell>
          <cell r="Y26">
            <v>61.92</v>
          </cell>
          <cell r="Z26">
            <v>56.879999999999995</v>
          </cell>
          <cell r="AA26">
            <v>564.48</v>
          </cell>
          <cell r="AB26">
            <v>236.88</v>
          </cell>
          <cell r="AC26">
            <v>691.9200000000001</v>
          </cell>
          <cell r="AD26">
            <v>325.44</v>
          </cell>
          <cell r="AE26">
            <v>485.28</v>
          </cell>
          <cell r="AF26">
            <v>281.52</v>
          </cell>
          <cell r="AG26">
            <v>418.32000000000005</v>
          </cell>
          <cell r="AH26">
            <v>262.08</v>
          </cell>
          <cell r="AI26">
            <v>0</v>
          </cell>
          <cell r="AJ26">
            <v>0</v>
          </cell>
        </row>
        <row r="27">
          <cell r="C27">
            <v>873.6</v>
          </cell>
          <cell r="D27">
            <v>0</v>
          </cell>
          <cell r="E27">
            <v>1641.6</v>
          </cell>
          <cell r="F27">
            <v>756</v>
          </cell>
          <cell r="G27">
            <v>159.60000000000002</v>
          </cell>
          <cell r="H27">
            <v>155.4</v>
          </cell>
          <cell r="I27">
            <v>2241.6000000000004</v>
          </cell>
          <cell r="J27">
            <v>1144.8000000000002</v>
          </cell>
          <cell r="K27">
            <v>0.421</v>
          </cell>
          <cell r="L27">
            <v>0.398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1.92</v>
          </cell>
          <cell r="R27">
            <v>2.88</v>
          </cell>
          <cell r="S27">
            <v>487.44</v>
          </cell>
          <cell r="T27">
            <v>285.12</v>
          </cell>
          <cell r="U27">
            <v>655.2</v>
          </cell>
          <cell r="V27">
            <v>273.6</v>
          </cell>
          <cell r="W27">
            <v>505.44</v>
          </cell>
          <cell r="X27">
            <v>186.48</v>
          </cell>
          <cell r="Y27">
            <v>61.92</v>
          </cell>
          <cell r="Z27">
            <v>56.879999999999995</v>
          </cell>
          <cell r="AA27">
            <v>550.8</v>
          </cell>
          <cell r="AB27">
            <v>231.84</v>
          </cell>
          <cell r="AC27">
            <v>708.48</v>
          </cell>
          <cell r="AD27">
            <v>327.6</v>
          </cell>
          <cell r="AE27">
            <v>488.88</v>
          </cell>
          <cell r="AF27">
            <v>277.92</v>
          </cell>
          <cell r="AG27">
            <v>438.48</v>
          </cell>
          <cell r="AH27">
            <v>254.16</v>
          </cell>
          <cell r="AI27">
            <v>0</v>
          </cell>
          <cell r="AJ27">
            <v>0</v>
          </cell>
        </row>
        <row r="28">
          <cell r="C28">
            <v>768.6</v>
          </cell>
          <cell r="D28">
            <v>0</v>
          </cell>
          <cell r="E28">
            <v>1672.8</v>
          </cell>
          <cell r="F28">
            <v>727.2</v>
          </cell>
          <cell r="G28">
            <v>113.4</v>
          </cell>
          <cell r="H28">
            <v>117.6</v>
          </cell>
          <cell r="I28">
            <v>2241.6</v>
          </cell>
          <cell r="J28">
            <v>1149.6</v>
          </cell>
          <cell r="K28">
            <v>0.423</v>
          </cell>
          <cell r="L28">
            <v>0.399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0.96</v>
          </cell>
          <cell r="R28">
            <v>1.92</v>
          </cell>
          <cell r="S28">
            <v>509.04</v>
          </cell>
          <cell r="T28">
            <v>272.15999999999997</v>
          </cell>
          <cell r="U28">
            <v>651.5999999999999</v>
          </cell>
          <cell r="V28">
            <v>267.84</v>
          </cell>
          <cell r="W28">
            <v>510.48</v>
          </cell>
          <cell r="X28">
            <v>180.72</v>
          </cell>
          <cell r="Y28">
            <v>63.36</v>
          </cell>
          <cell r="Z28">
            <v>57.599999999999994</v>
          </cell>
          <cell r="AA28">
            <v>559.44</v>
          </cell>
          <cell r="AB28">
            <v>228.24</v>
          </cell>
          <cell r="AC28">
            <v>717.12</v>
          </cell>
          <cell r="AD28">
            <v>324</v>
          </cell>
          <cell r="AE28">
            <v>476.64</v>
          </cell>
          <cell r="AF28">
            <v>281.52</v>
          </cell>
          <cell r="AG28">
            <v>431.28</v>
          </cell>
          <cell r="AH28">
            <v>258.48</v>
          </cell>
          <cell r="AI28">
            <v>0</v>
          </cell>
          <cell r="AJ28">
            <v>0</v>
          </cell>
        </row>
        <row r="29">
          <cell r="C29">
            <v>928.2</v>
          </cell>
          <cell r="D29">
            <v>0</v>
          </cell>
          <cell r="E29">
            <v>1581.6</v>
          </cell>
          <cell r="F29">
            <v>729.6</v>
          </cell>
          <cell r="G29">
            <v>159.6</v>
          </cell>
          <cell r="H29">
            <v>134.4</v>
          </cell>
          <cell r="I29">
            <v>2100</v>
          </cell>
          <cell r="J29">
            <v>1144.8000000000002</v>
          </cell>
          <cell r="K29">
            <v>1.467</v>
          </cell>
          <cell r="L29">
            <v>0.7110000000000001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4.8</v>
          </cell>
          <cell r="R29">
            <v>0.96</v>
          </cell>
          <cell r="S29">
            <v>508.32</v>
          </cell>
          <cell r="T29">
            <v>279.36</v>
          </cell>
          <cell r="U29">
            <v>627.8399999999999</v>
          </cell>
          <cell r="V29">
            <v>266.4</v>
          </cell>
          <cell r="W29">
            <v>448.56</v>
          </cell>
          <cell r="X29">
            <v>174.24</v>
          </cell>
          <cell r="Y29">
            <v>67.68</v>
          </cell>
          <cell r="Z29">
            <v>59.76</v>
          </cell>
          <cell r="AA29">
            <v>501.12</v>
          </cell>
          <cell r="AB29">
            <v>225.36</v>
          </cell>
          <cell r="AC29">
            <v>678.24</v>
          </cell>
          <cell r="AD29">
            <v>330.48</v>
          </cell>
          <cell r="AE29">
            <v>450</v>
          </cell>
          <cell r="AF29">
            <v>280.08000000000004</v>
          </cell>
          <cell r="AG29">
            <v>408.24</v>
          </cell>
          <cell r="AH29">
            <v>247.68</v>
          </cell>
          <cell r="AI29">
            <v>0</v>
          </cell>
          <cell r="AJ29">
            <v>0</v>
          </cell>
        </row>
        <row r="30">
          <cell r="C30">
            <v>520.8</v>
          </cell>
          <cell r="D30">
            <v>0</v>
          </cell>
          <cell r="E30">
            <v>1195.2</v>
          </cell>
          <cell r="F30">
            <v>746.4</v>
          </cell>
          <cell r="G30">
            <v>147</v>
          </cell>
          <cell r="H30">
            <v>126</v>
          </cell>
          <cell r="I30">
            <v>1728</v>
          </cell>
          <cell r="J30">
            <v>1164</v>
          </cell>
          <cell r="K30">
            <v>1.763</v>
          </cell>
          <cell r="L30">
            <v>0.774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4.8</v>
          </cell>
          <cell r="R30">
            <v>0.96</v>
          </cell>
          <cell r="S30">
            <v>376.56</v>
          </cell>
          <cell r="T30">
            <v>279.36</v>
          </cell>
          <cell r="U30">
            <v>476.64</v>
          </cell>
          <cell r="V30">
            <v>278.64</v>
          </cell>
          <cell r="W30">
            <v>335.52</v>
          </cell>
          <cell r="X30">
            <v>177.12</v>
          </cell>
          <cell r="Y30">
            <v>67.68</v>
          </cell>
          <cell r="Z30">
            <v>62.64</v>
          </cell>
          <cell r="AA30">
            <v>396</v>
          </cell>
          <cell r="AB30">
            <v>226.08</v>
          </cell>
          <cell r="AC30">
            <v>543.5999999999999</v>
          </cell>
          <cell r="AD30">
            <v>342</v>
          </cell>
          <cell r="AE30">
            <v>406.08000000000004</v>
          </cell>
          <cell r="AF30">
            <v>286.56</v>
          </cell>
          <cell r="AG30">
            <v>318.96</v>
          </cell>
          <cell r="AH30">
            <v>248.4</v>
          </cell>
          <cell r="AI30">
            <v>0</v>
          </cell>
          <cell r="AJ30">
            <v>0</v>
          </cell>
        </row>
        <row r="31">
          <cell r="C31">
            <v>814.8</v>
          </cell>
          <cell r="D31">
            <v>0</v>
          </cell>
          <cell r="E31">
            <v>928.8</v>
          </cell>
          <cell r="F31">
            <v>736.8</v>
          </cell>
          <cell r="G31">
            <v>159.60000000000002</v>
          </cell>
          <cell r="H31">
            <v>142.8</v>
          </cell>
          <cell r="I31">
            <v>1485.6</v>
          </cell>
          <cell r="J31">
            <v>1159.1999999999998</v>
          </cell>
          <cell r="K31">
            <v>1.759</v>
          </cell>
          <cell r="L31">
            <v>0.767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4.8</v>
          </cell>
          <cell r="R31">
            <v>0.96</v>
          </cell>
          <cell r="S31">
            <v>298.08000000000004</v>
          </cell>
          <cell r="T31">
            <v>281.52</v>
          </cell>
          <cell r="U31">
            <v>370.08</v>
          </cell>
          <cell r="V31">
            <v>275.04</v>
          </cell>
          <cell r="W31">
            <v>255.59999999999997</v>
          </cell>
          <cell r="X31">
            <v>171.36</v>
          </cell>
          <cell r="Y31">
            <v>67.68</v>
          </cell>
          <cell r="Z31">
            <v>62.64</v>
          </cell>
          <cell r="AA31">
            <v>344.15999999999997</v>
          </cell>
          <cell r="AB31">
            <v>223.92000000000002</v>
          </cell>
          <cell r="AC31">
            <v>431.28</v>
          </cell>
          <cell r="AD31">
            <v>339.12</v>
          </cell>
          <cell r="AE31">
            <v>375.12</v>
          </cell>
          <cell r="AF31">
            <v>283.68</v>
          </cell>
          <cell r="AG31">
            <v>272.15999999999997</v>
          </cell>
          <cell r="AH31">
            <v>249.84</v>
          </cell>
          <cell r="AI31">
            <v>0</v>
          </cell>
          <cell r="AJ31">
            <v>0</v>
          </cell>
        </row>
        <row r="32">
          <cell r="C32">
            <v>882</v>
          </cell>
          <cell r="D32">
            <v>0</v>
          </cell>
          <cell r="E32">
            <v>789.5999999999999</v>
          </cell>
          <cell r="F32">
            <v>715.2</v>
          </cell>
          <cell r="G32">
            <v>163.8</v>
          </cell>
          <cell r="H32">
            <v>134.4</v>
          </cell>
          <cell r="I32">
            <v>1353.6</v>
          </cell>
          <cell r="J32">
            <v>1137.6</v>
          </cell>
          <cell r="K32">
            <v>1.748</v>
          </cell>
          <cell r="L32">
            <v>0.755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4.8</v>
          </cell>
          <cell r="R32">
            <v>0.96</v>
          </cell>
          <cell r="S32">
            <v>264.24</v>
          </cell>
          <cell r="T32">
            <v>274.32000000000005</v>
          </cell>
          <cell r="U32">
            <v>305.28</v>
          </cell>
          <cell r="V32">
            <v>264.96</v>
          </cell>
          <cell r="W32">
            <v>214.56</v>
          </cell>
          <cell r="X32">
            <v>164.16</v>
          </cell>
          <cell r="Y32">
            <v>67.68</v>
          </cell>
          <cell r="Z32">
            <v>61.2</v>
          </cell>
          <cell r="AA32">
            <v>307.44</v>
          </cell>
          <cell r="AB32">
            <v>221.76</v>
          </cell>
          <cell r="AC32">
            <v>382.32</v>
          </cell>
          <cell r="AD32">
            <v>336.24</v>
          </cell>
          <cell r="AE32">
            <v>357.84000000000003</v>
          </cell>
          <cell r="AF32">
            <v>275.76</v>
          </cell>
          <cell r="AG32">
            <v>242.64</v>
          </cell>
          <cell r="AH32">
            <v>241.92000000000002</v>
          </cell>
          <cell r="AI32">
            <v>0</v>
          </cell>
          <cell r="AJ32">
            <v>0</v>
          </cell>
        </row>
        <row r="33">
          <cell r="C33">
            <v>999.6</v>
          </cell>
          <cell r="D33">
            <v>0</v>
          </cell>
          <cell r="E33">
            <v>775.2</v>
          </cell>
          <cell r="F33">
            <v>708</v>
          </cell>
          <cell r="G33">
            <v>159.6</v>
          </cell>
          <cell r="H33">
            <v>138.6</v>
          </cell>
          <cell r="I33">
            <v>1296</v>
          </cell>
          <cell r="J33">
            <v>1130.4</v>
          </cell>
          <cell r="K33">
            <v>1.7530000000000001</v>
          </cell>
          <cell r="L33">
            <v>0.751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4.8</v>
          </cell>
          <cell r="R33">
            <v>0</v>
          </cell>
          <cell r="S33">
            <v>248.4</v>
          </cell>
          <cell r="T33">
            <v>275.04</v>
          </cell>
          <cell r="U33">
            <v>321.84000000000003</v>
          </cell>
          <cell r="V33">
            <v>261.36</v>
          </cell>
          <cell r="W33">
            <v>198.72</v>
          </cell>
          <cell r="X33">
            <v>162.72</v>
          </cell>
          <cell r="Y33">
            <v>67.68</v>
          </cell>
          <cell r="Z33">
            <v>61.92</v>
          </cell>
          <cell r="AA33">
            <v>281.52</v>
          </cell>
          <cell r="AB33">
            <v>216.72</v>
          </cell>
          <cell r="AC33">
            <v>361.44</v>
          </cell>
          <cell r="AD33">
            <v>328.32</v>
          </cell>
          <cell r="AE33">
            <v>355.68</v>
          </cell>
          <cell r="AF33">
            <v>279.36</v>
          </cell>
          <cell r="AG33">
            <v>234</v>
          </cell>
          <cell r="AH33">
            <v>244.08</v>
          </cell>
          <cell r="AI33">
            <v>0</v>
          </cell>
          <cell r="AJ33">
            <v>0</v>
          </cell>
        </row>
        <row r="34">
          <cell r="P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workbookViewId="0" topLeftCell="A1">
      <selection activeCell="F7" sqref="F7"/>
    </sheetView>
  </sheetViews>
  <sheetFormatPr defaultColWidth="9.140625" defaultRowHeight="15"/>
  <cols>
    <col min="1" max="1" width="9.57421875" style="34" customWidth="1"/>
    <col min="2" max="2" width="12.00390625" style="0" customWidth="1"/>
    <col min="3" max="4" width="11.57421875" style="0" customWidth="1"/>
    <col min="5" max="6" width="11.8515625" style="0" customWidth="1"/>
  </cols>
  <sheetData>
    <row r="1" spans="2:6" ht="15">
      <c r="B1" s="14"/>
      <c r="C1" s="14" t="s">
        <v>12</v>
      </c>
      <c r="D1" s="14"/>
      <c r="E1" s="14"/>
      <c r="F1" s="53">
        <f>'Нагрузка по 110 кВ'!G2</f>
        <v>41808</v>
      </c>
    </row>
    <row r="2" spans="1:5" ht="15">
      <c r="A2" s="36" t="s">
        <v>27</v>
      </c>
      <c r="B2" s="14"/>
      <c r="C2" s="14"/>
      <c r="D2" s="14"/>
      <c r="E2" s="14"/>
    </row>
    <row r="3" spans="1:6" s="41" customFormat="1" ht="30" customHeight="1">
      <c r="A3" s="38" t="s">
        <v>0</v>
      </c>
      <c r="B3" s="39" t="str">
        <f>B10</f>
        <v>Белоярская В1Т-35кВ</v>
      </c>
      <c r="C3" s="39" t="str">
        <f>C10</f>
        <v>Белоярская В1Т-6кВ</v>
      </c>
      <c r="D3" s="39" t="str">
        <f>D10</f>
        <v>Белоярская В2Т-35кВ</v>
      </c>
      <c r="E3" s="39" t="str">
        <f>E10</f>
        <v>Белоярская В2Т-6кВ</v>
      </c>
      <c r="F3" s="40" t="str">
        <f>F10</f>
        <v>Белоярская ТСН</v>
      </c>
    </row>
    <row r="4" spans="1:6" ht="15">
      <c r="A4" s="37">
        <f>A12</f>
        <v>41080.041666666664</v>
      </c>
      <c r="B4" s="5">
        <f>B12</f>
        <v>37.367757756971116</v>
      </c>
      <c r="C4" s="5">
        <f aca="true" t="shared" si="0" ref="C4:F4">C12</f>
        <v>6.400923085831084</v>
      </c>
      <c r="D4" s="5">
        <f t="shared" si="0"/>
        <v>37.13567449576227</v>
      </c>
      <c r="E4" s="5">
        <f t="shared" si="0"/>
        <v>6.376352213074913</v>
      </c>
      <c r="F4" s="5">
        <f t="shared" si="0"/>
        <v>232.814763999909</v>
      </c>
    </row>
    <row r="5" spans="1:6" ht="15">
      <c r="A5" s="37">
        <f aca="true" t="shared" si="1" ref="A5:F5">A18</f>
        <v>41080.2916666666</v>
      </c>
      <c r="B5" s="5">
        <f t="shared" si="1"/>
        <v>36.874369228028655</v>
      </c>
      <c r="C5" s="5">
        <f t="shared" si="1"/>
        <v>6.352806714396819</v>
      </c>
      <c r="D5" s="5">
        <f t="shared" si="1"/>
        <v>36.61904761848493</v>
      </c>
      <c r="E5" s="5">
        <f t="shared" si="1"/>
        <v>6.302391911540913</v>
      </c>
      <c r="F5" s="5">
        <f t="shared" si="1"/>
        <v>232.1640902465323</v>
      </c>
    </row>
    <row r="6" spans="1:6" ht="15">
      <c r="A6" s="37">
        <f aca="true" t="shared" si="2" ref="A6:F6">A21</f>
        <v>41080.4166666666</v>
      </c>
      <c r="B6" s="5">
        <f t="shared" si="2"/>
        <v>36.92133782712778</v>
      </c>
      <c r="C6" s="5">
        <f t="shared" si="2"/>
        <v>6.360203148695408</v>
      </c>
      <c r="D6" s="5">
        <f t="shared" si="2"/>
        <v>36.66424375225763</v>
      </c>
      <c r="E6" s="5">
        <f t="shared" si="2"/>
        <v>6.311695911128905</v>
      </c>
      <c r="F6" s="5">
        <f t="shared" si="2"/>
        <v>232.42043376605247</v>
      </c>
    </row>
    <row r="7" spans="1:6" ht="15">
      <c r="A7" s="37">
        <f>A29</f>
        <v>41080.75</v>
      </c>
      <c r="B7" s="5">
        <f>B29</f>
        <v>37.046588771876046</v>
      </c>
      <c r="C7" s="5">
        <f aca="true" t="shared" si="3" ref="C7:F7">C29</f>
        <v>6.3799271659417345</v>
      </c>
      <c r="D7" s="5">
        <f t="shared" si="3"/>
        <v>36.784767353001776</v>
      </c>
      <c r="E7" s="5">
        <f t="shared" si="3"/>
        <v>6.33650638424679</v>
      </c>
      <c r="F7" s="5">
        <f t="shared" si="3"/>
        <v>233.10748058638816</v>
      </c>
    </row>
    <row r="9" spans="1:5" ht="15">
      <c r="A9" s="36" t="s">
        <v>26</v>
      </c>
      <c r="B9" s="14"/>
      <c r="C9" s="14"/>
      <c r="D9" s="14"/>
      <c r="E9" s="14"/>
    </row>
    <row r="10" spans="1:6" s="41" customFormat="1" ht="30" customHeight="1">
      <c r="A10" s="38" t="s">
        <v>0</v>
      </c>
      <c r="B10" s="39" t="str">
        <f>'[1]Лист1'!$B$1</f>
        <v>Белоярская В1Т-35кВ</v>
      </c>
      <c r="C10" s="39" t="str">
        <f>'[1]Лист1'!$E$1</f>
        <v>Белоярская В1Т-6кВ</v>
      </c>
      <c r="D10" s="39" t="str">
        <f>'[1]Лист1'!$H$1</f>
        <v>Белоярская В2Т-35кВ</v>
      </c>
      <c r="E10" s="39" t="str">
        <f>'[1]Лист1'!$K$1</f>
        <v>Белоярская В2Т-6кВ</v>
      </c>
      <c r="F10" s="40" t="str">
        <f>'[1]Лист1'!$N$1</f>
        <v>Белоярская ТСН</v>
      </c>
    </row>
    <row r="11" spans="1:6" ht="15">
      <c r="A11" s="33">
        <v>41080</v>
      </c>
      <c r="B11" s="5">
        <f>SUM('[1]Лист1'!B4:D4)*SQRT(3)/3000</f>
        <v>37.30404426801469</v>
      </c>
      <c r="C11" s="5">
        <f>SUM('[1]Лист1'!E4:G4)*SQRT(3)/3000</f>
        <v>6.391168175682857</v>
      </c>
      <c r="D11" s="5">
        <f>SUM('[1]Лист1'!H4:J4)*SQRT(3)/3000</f>
        <v>37.08838777666483</v>
      </c>
      <c r="E11" s="5">
        <f>SUM('[1]Лист1'!K4:M4)*SQRT(3)/3000</f>
        <v>6.367779716277984</v>
      </c>
      <c r="F11" s="42">
        <f>SUM('[1]Лист1'!N4:P4)*SQRT(3)/3</f>
        <v>232.5491828760818</v>
      </c>
    </row>
    <row r="12" spans="1:6" ht="15">
      <c r="A12" s="33">
        <v>41080.041666666664</v>
      </c>
      <c r="B12" s="5">
        <f>SUM('[1]Лист1'!B5:D5)*SQRT(3)/3000</f>
        <v>37.367757756971116</v>
      </c>
      <c r="C12" s="5">
        <f>SUM('[1]Лист1'!E5:G5)*SQRT(3)/3000</f>
        <v>6.400923085831084</v>
      </c>
      <c r="D12" s="5">
        <f>SUM('[1]Лист1'!H5:J5)*SQRT(3)/3000</f>
        <v>37.13567449576227</v>
      </c>
      <c r="E12" s="5">
        <f>SUM('[1]Лист1'!K5:M5)*SQRT(3)/3000</f>
        <v>6.376352213074913</v>
      </c>
      <c r="F12" s="42">
        <f>SUM('[1]Лист1'!N5:P5)*SQRT(3)/3</f>
        <v>232.814763999909</v>
      </c>
    </row>
    <row r="13" spans="1:6" ht="15">
      <c r="A13" s="62">
        <v>41080.0833333333</v>
      </c>
      <c r="B13" s="5">
        <f>SUM('[1]Лист1'!B6:D6)*SQRT(3)/3000</f>
        <v>37.43120508745344</v>
      </c>
      <c r="C13" s="5">
        <f>SUM('[1]Лист1'!E6:G6)*SQRT(3)/3000</f>
        <v>6.406699475274325</v>
      </c>
      <c r="D13" s="5">
        <f>SUM('[1]Лист1'!H6:J6)*SQRT(3)/3000</f>
        <v>37.12375336740404</v>
      </c>
      <c r="E13" s="5">
        <f>SUM('[1]Лист1'!K6:M6)*SQRT(3)/3000</f>
        <v>6.383296004762455</v>
      </c>
      <c r="F13" s="42">
        <f>SUM('[1]Лист1'!N6:P6)*SQRT(3)/3</f>
        <v>233.88055259683304</v>
      </c>
    </row>
    <row r="14" spans="1:6" ht="15">
      <c r="A14" s="62">
        <v>41080.125</v>
      </c>
      <c r="B14" s="5">
        <f>SUM('[1]Лист1'!B7:D7)*SQRT(3)/3000</f>
        <v>37.31451278309564</v>
      </c>
      <c r="C14" s="5">
        <f>SUM('[1]Лист1'!E7:G7)*SQRT(3)/3000</f>
        <v>6.396590072060817</v>
      </c>
      <c r="D14" s="5">
        <f>SUM('[1]Лист1'!H7:J7)*SQRT(3)/3000</f>
        <v>37.15891111204635</v>
      </c>
      <c r="E14" s="5">
        <f>SUM('[1]Лист1'!K7:M7)*SQRT(3)/3000</f>
        <v>6.376663404870005</v>
      </c>
      <c r="F14" s="42">
        <f>SUM('[1]Лист1'!N7:P7)*SQRT(3)/3</f>
        <v>232.94004900832314</v>
      </c>
    </row>
    <row r="15" spans="1:6" ht="15">
      <c r="A15" s="62">
        <v>41080.1666666667</v>
      </c>
      <c r="B15" s="5">
        <f>SUM('[1]Лист1'!B8:D8)*SQRT(3)/3000</f>
        <v>37.34252408610591</v>
      </c>
      <c r="C15" s="5">
        <f>SUM('[1]Лист1'!E8:G8)*SQRT(3)/3000</f>
        <v>6.387190809678409</v>
      </c>
      <c r="D15" s="5">
        <f>SUM('[1]Лист1'!H8:J8)*SQRT(3)/3000</f>
        <v>37.01911382726585</v>
      </c>
      <c r="E15" s="5">
        <f>SUM('[1]Лист1'!K8:M8)*SQRT(3)/3000</f>
        <v>6.338208990190631</v>
      </c>
      <c r="F15" s="42">
        <f>SUM('[1]Лист1'!N8:P8)*SQRT(3)/3</f>
        <v>233.22121858941853</v>
      </c>
    </row>
    <row r="16" spans="1:6" ht="15">
      <c r="A16" s="62">
        <v>41080.2083333333</v>
      </c>
      <c r="B16" s="5">
        <f>SUM('[1]Лист1'!B9:D9)*SQRT(3)/3000</f>
        <v>37.353360373308334</v>
      </c>
      <c r="C16" s="5">
        <f>SUM('[1]Лист1'!E9:G9)*SQRT(3)/3000</f>
        <v>6.397663943561509</v>
      </c>
      <c r="D16" s="5">
        <f>SUM('[1]Лист1'!H9:J9)*SQRT(3)/3000</f>
        <v>36.90881163568743</v>
      </c>
      <c r="E16" s="5">
        <f>SUM('[1]Лист1'!K9:M9)*SQRT(3)/3000</f>
        <v>6.346600776353301</v>
      </c>
      <c r="F16" s="42">
        <f>SUM('[1]Лист1'!N9:P9)*SQRT(3)/3</f>
        <v>233.49257321593765</v>
      </c>
    </row>
    <row r="17" spans="1:6" ht="15">
      <c r="A17" s="62">
        <v>41080.25</v>
      </c>
      <c r="B17" s="5">
        <f>SUM('[1]Лист1'!B10:D10)*SQRT(3)/3000</f>
        <v>36.8587120660785</v>
      </c>
      <c r="C17" s="5">
        <f>SUM('[1]Лист1'!E10:G10)*SQRT(3)/3000</f>
        <v>6.350341428747381</v>
      </c>
      <c r="D17" s="5">
        <f>SUM('[1]Лист1'!H10:J10)*SQRT(3)/3000</f>
        <v>36.60398281791097</v>
      </c>
      <c r="E17" s="5">
        <f>SUM('[1]Лист1'!K10:M10)*SQRT(3)/3000</f>
        <v>6.299290963245096</v>
      </c>
      <c r="F17" s="42">
        <f>SUM('[1]Лист1'!N10:P10)*SQRT(3)/3</f>
        <v>232.07748770615387</v>
      </c>
    </row>
    <row r="18" spans="1:6" ht="15">
      <c r="A18" s="62">
        <v>41080.2916666666</v>
      </c>
      <c r="B18" s="5">
        <f>SUM('[1]Лист1'!B11:D11)*SQRT(3)/3000</f>
        <v>36.874369228028655</v>
      </c>
      <c r="C18" s="5">
        <f>SUM('[1]Лист1'!E11:G11)*SQRT(3)/3000</f>
        <v>6.352806714396819</v>
      </c>
      <c r="D18" s="5">
        <f>SUM('[1]Лист1'!H11:J11)*SQRT(3)/3000</f>
        <v>36.61904761848493</v>
      </c>
      <c r="E18" s="5">
        <f>SUM('[1]Лист1'!K11:M11)*SQRT(3)/3000</f>
        <v>6.302391911540913</v>
      </c>
      <c r="F18" s="42">
        <f>SUM('[1]Лист1'!N11:P11)*SQRT(3)/3</f>
        <v>232.1640902465323</v>
      </c>
    </row>
    <row r="19" spans="1:6" ht="15">
      <c r="A19" s="62">
        <v>41080.3333333333</v>
      </c>
      <c r="B19" s="5">
        <f>SUM('[1]Лист1'!B12:D12)*SQRT(3)/3000</f>
        <v>36.89002523527827</v>
      </c>
      <c r="C19" s="5">
        <f>SUM('[1]Лист1'!E12:G12)*SQRT(3)/3000</f>
        <v>6.35527200004626</v>
      </c>
      <c r="D19" s="5">
        <f>SUM('[1]Лист1'!H12:J12)*SQRT(3)/3000</f>
        <v>36.63411357375943</v>
      </c>
      <c r="E19" s="5">
        <f>SUM('[1]Лист1'!K12:M12)*SQRT(3)/3000</f>
        <v>6.305493437187001</v>
      </c>
      <c r="F19" s="42">
        <f>SUM('[1]Лист1'!N12:P12)*SQRT(3)/3</f>
        <v>232.24953808637238</v>
      </c>
    </row>
    <row r="20" spans="1:6" ht="15">
      <c r="A20" s="62">
        <v>41080.375</v>
      </c>
      <c r="B20" s="5">
        <f>SUM('[1]Лист1'!B13:D13)*SQRT(3)/3000</f>
        <v>36.905681819878154</v>
      </c>
      <c r="C20" s="5">
        <f>SUM('[1]Лист1'!E13:G13)*SQRT(3)/3000</f>
        <v>6.357737285695699</v>
      </c>
      <c r="D20" s="5">
        <f>SUM('[1]Лист1'!H13:J13)*SQRT(3)/3000</f>
        <v>36.64917952903394</v>
      </c>
      <c r="E20" s="5">
        <f>SUM('[1]Лист1'!K13:M13)*SQRT(3)/3000</f>
        <v>6.308594962833086</v>
      </c>
      <c r="F20" s="42">
        <f>SUM('[1]Лист1'!N13:P13)*SQRT(3)/3</f>
        <v>232.3355632764816</v>
      </c>
    </row>
    <row r="21" spans="1:6" ht="15">
      <c r="A21" s="62">
        <v>41080.4166666666</v>
      </c>
      <c r="B21" s="5">
        <f>SUM('[1]Лист1'!B14:D14)*SQRT(3)/3000</f>
        <v>36.92133782712778</v>
      </c>
      <c r="C21" s="5">
        <f>SUM('[1]Лист1'!E14:G14)*SQRT(3)/3000</f>
        <v>6.360203148695408</v>
      </c>
      <c r="D21" s="5">
        <f>SUM('[1]Лист1'!H14:J14)*SQRT(3)/3000</f>
        <v>36.66424375225763</v>
      </c>
      <c r="E21" s="5">
        <f>SUM('[1]Лист1'!K14:M14)*SQRT(3)/3000</f>
        <v>6.311695911128905</v>
      </c>
      <c r="F21" s="42">
        <f>SUM('[1]Лист1'!N14:P14)*SQRT(3)/3</f>
        <v>232.42043376605247</v>
      </c>
    </row>
    <row r="22" spans="1:6" ht="15">
      <c r="A22" s="62">
        <v>41080.4583333333</v>
      </c>
      <c r="B22" s="5">
        <f>SUM('[1]Лист1'!B15:D15)*SQRT(3)/3000</f>
        <v>36.936994989077924</v>
      </c>
      <c r="C22" s="5">
        <f>SUM('[1]Лист1'!E15:G15)*SQRT(3)/3000</f>
        <v>6.362667856994579</v>
      </c>
      <c r="D22" s="5">
        <f>SUM('[1]Лист1'!H15:J15)*SQRT(3)/3000</f>
        <v>36.679309707532134</v>
      </c>
      <c r="E22" s="5">
        <f>SUM('[1]Лист1'!K15:M15)*SQRT(3)/3000</f>
        <v>6.314797436774991</v>
      </c>
      <c r="F22" s="42">
        <f>SUM('[1]Лист1'!N15:P15)*SQRT(3)/3</f>
        <v>232.507036306431</v>
      </c>
    </row>
    <row r="23" spans="1:6" ht="15">
      <c r="A23" s="62">
        <v>41080.5</v>
      </c>
      <c r="B23" s="5">
        <f>SUM('[1]Лист1'!B16:D16)*SQRT(3)/3000</f>
        <v>36.95265099632755</v>
      </c>
      <c r="C23" s="5">
        <f>SUM('[1]Лист1'!E16:G16)*SQRT(3)/3000</f>
        <v>6.365133719994289</v>
      </c>
      <c r="D23" s="5">
        <f>SUM('[1]Лист1'!H16:J16)*SQRT(3)/3000</f>
        <v>36.694375662806635</v>
      </c>
      <c r="E23" s="5">
        <f>SUM('[1]Лист1'!K16:M16)*SQRT(3)/3000</f>
        <v>6.317898962421078</v>
      </c>
      <c r="F23" s="42">
        <f>SUM('[1]Лист1'!N16:P16)*SQRT(3)/3</f>
        <v>232.592484146271</v>
      </c>
    </row>
    <row r="24" spans="1:6" ht="15">
      <c r="A24" s="62">
        <v>41080.5416666666</v>
      </c>
      <c r="B24" s="5">
        <f>SUM('[1]Лист1'!B17:D17)*SQRT(3)/3000</f>
        <v>36.96830758092743</v>
      </c>
      <c r="C24" s="5">
        <f>SUM('[1]Лист1'!E17:G17)*SQRT(3)/3000</f>
        <v>6.367599005643728</v>
      </c>
      <c r="D24" s="5">
        <f>SUM('[1]Лист1'!H17:J17)*SQRT(3)/3000</f>
        <v>36.70943988603034</v>
      </c>
      <c r="E24" s="5">
        <f>SUM('[1]Лист1'!K17:M17)*SQRT(3)/3000</f>
        <v>6.320999910716895</v>
      </c>
      <c r="F24" s="42">
        <f>SUM('[1]Лист1'!N17:P17)*SQRT(3)/3</f>
        <v>232.67793198611105</v>
      </c>
    </row>
    <row r="25" spans="1:6" ht="15">
      <c r="A25" s="62">
        <v>41080.5833333333</v>
      </c>
      <c r="B25" s="5">
        <f>SUM('[1]Лист1'!B18:D18)*SQRT(3)/3000</f>
        <v>36.98396358817704</v>
      </c>
      <c r="C25" s="5">
        <f>SUM('[1]Лист1'!E18:G18)*SQRT(3)/3000</f>
        <v>6.370064868643437</v>
      </c>
      <c r="D25" s="5">
        <f>SUM('[1]Лист1'!H18:J18)*SQRT(3)/3000</f>
        <v>36.72450584130484</v>
      </c>
      <c r="E25" s="5">
        <f>SUM('[1]Лист1'!K18:M18)*SQRT(3)/3000</f>
        <v>6.324100859012713</v>
      </c>
      <c r="F25" s="42">
        <f>SUM('[1]Лист1'!N18:P18)*SQRT(3)/3</f>
        <v>232.76453452648954</v>
      </c>
    </row>
    <row r="26" spans="1:6" ht="15">
      <c r="A26" s="62">
        <v>41080.625</v>
      </c>
      <c r="B26" s="5">
        <f>SUM('[1]Лист1'!B19:D19)*SQRT(3)/3000</f>
        <v>36.99962075012719</v>
      </c>
      <c r="C26" s="5">
        <f>SUM('[1]Лист1'!E19:G19)*SQRT(3)/3000</f>
        <v>6.372530731643146</v>
      </c>
      <c r="D26" s="5">
        <f>SUM('[1]Лист1'!H19:J19)*SQRT(3)/3000</f>
        <v>36.73957121922908</v>
      </c>
      <c r="E26" s="5">
        <f>SUM('[1]Лист1'!K19:M19)*SQRT(3)/3000</f>
        <v>6.327202962009069</v>
      </c>
      <c r="F26" s="42">
        <f>SUM('[1]Лист1'!N19:P19)*SQRT(3)/3</f>
        <v>232.84998236632956</v>
      </c>
    </row>
    <row r="27" spans="1:6" ht="15">
      <c r="A27" s="62">
        <v>41080.6666666666</v>
      </c>
      <c r="B27" s="5">
        <f>SUM('[1]Лист1'!B20:D20)*SQRT(3)/3000</f>
        <v>37.01527618002653</v>
      </c>
      <c r="C27" s="5">
        <f>SUM('[1]Лист1'!E20:G20)*SQRT(3)/3000</f>
        <v>6.374996017292585</v>
      </c>
      <c r="D27" s="5">
        <f>SUM('[1]Лист1'!H20:J20)*SQRT(3)/3000</f>
        <v>36.7546365971533</v>
      </c>
      <c r="E27" s="5">
        <f>SUM('[1]Лист1'!K20:M20)*SQRT(3)/3000</f>
        <v>6.3303039103048855</v>
      </c>
      <c r="F27" s="42">
        <f>SUM('[1]Лист1'!N20:P20)*SQRT(3)/3</f>
        <v>232.93600755643885</v>
      </c>
    </row>
    <row r="28" spans="1:6" ht="15">
      <c r="A28" s="62">
        <v>41080.7083333333</v>
      </c>
      <c r="B28" s="5">
        <f>SUM('[1]Лист1'!B21:D21)*SQRT(3)/3000</f>
        <v>37.03093276462642</v>
      </c>
      <c r="C28" s="5">
        <f>SUM('[1]Лист1'!E21:G21)*SQRT(3)/3000</f>
        <v>6.377461880292294</v>
      </c>
      <c r="D28" s="5">
        <f>SUM('[1]Лист1'!H21:J21)*SQRT(3)/3000</f>
        <v>36.76970197507754</v>
      </c>
      <c r="E28" s="5">
        <f>SUM('[1]Лист1'!K21:M21)*SQRT(3)/3000</f>
        <v>6.333404858600703</v>
      </c>
      <c r="F28" s="42">
        <f>SUM('[1]Лист1'!N21:P21)*SQRT(3)/3</f>
        <v>233.02145539627887</v>
      </c>
    </row>
    <row r="29" spans="1:6" ht="15">
      <c r="A29" s="62">
        <v>41080.75</v>
      </c>
      <c r="B29" s="5">
        <f>SUM('[1]Лист1'!B22:D22)*SQRT(3)/3000</f>
        <v>37.046588771876046</v>
      </c>
      <c r="C29" s="5">
        <f>SUM('[1]Лист1'!E22:G22)*SQRT(3)/3000</f>
        <v>6.3799271659417345</v>
      </c>
      <c r="D29" s="5">
        <f>SUM('[1]Лист1'!H22:J22)*SQRT(3)/3000</f>
        <v>36.784767353001776</v>
      </c>
      <c r="E29" s="5">
        <f>SUM('[1]Лист1'!K22:M22)*SQRT(3)/3000</f>
        <v>6.33650638424679</v>
      </c>
      <c r="F29" s="42">
        <f>SUM('[1]Лист1'!N22:P22)*SQRT(3)/3</f>
        <v>233.10748058638816</v>
      </c>
    </row>
    <row r="30" spans="1:6" ht="15">
      <c r="A30" s="62">
        <v>41080.7916666666</v>
      </c>
      <c r="B30" s="5">
        <f>SUM('[1]Лист1'!B23:D23)*SQRT(3)/3000</f>
        <v>37.06224593382619</v>
      </c>
      <c r="C30" s="5">
        <f>SUM('[1]Лист1'!E23:G23)*SQRT(3)/3000</f>
        <v>6.3823930289414434</v>
      </c>
      <c r="D30" s="5">
        <f>SUM('[1]Лист1'!H23:J23)*SQRT(3)/3000</f>
        <v>36.799832730926006</v>
      </c>
      <c r="E30" s="5">
        <f>SUM('[1]Лист1'!K23:M23)*SQRT(3)/3000</f>
        <v>6.3396079098928775</v>
      </c>
      <c r="F30" s="42">
        <f>SUM('[1]Лист1'!N23:P23)*SQRT(3)/3</f>
        <v>233.19292842622818</v>
      </c>
    </row>
    <row r="31" spans="1:6" ht="15">
      <c r="A31" s="62">
        <v>41080.8333333333</v>
      </c>
      <c r="B31" s="5">
        <f>SUM('[1]Лист1'!B24:D24)*SQRT(3)/3000</f>
        <v>37.07790194107581</v>
      </c>
      <c r="C31" s="5">
        <f>SUM('[1]Лист1'!E24:G24)*SQRT(3)/3000</f>
        <v>6.384857737240615</v>
      </c>
      <c r="D31" s="5">
        <f>SUM('[1]Лист1'!H24:J24)*SQRT(3)/3000</f>
        <v>36.81489810885024</v>
      </c>
      <c r="E31" s="5">
        <f>SUM('[1]Лист1'!K24:M24)*SQRT(3)/3000</f>
        <v>6.342708858188694</v>
      </c>
      <c r="F31" s="42">
        <f>SUM('[1]Лист1'!N24:P24)*SQRT(3)/3</f>
        <v>233.27895361633747</v>
      </c>
    </row>
    <row r="32" spans="1:6" ht="15">
      <c r="A32" s="62">
        <v>41080.8749999999</v>
      </c>
      <c r="B32" s="5">
        <f>SUM('[1]Лист1'!B25:D25)*SQRT(3)/3000</f>
        <v>37.0935585256757</v>
      </c>
      <c r="C32" s="5">
        <f>SUM('[1]Лист1'!E25:G25)*SQRT(3)/3000</f>
        <v>6.387323600240322</v>
      </c>
      <c r="D32" s="5">
        <f>SUM('[1]Лист1'!H25:J25)*SQRT(3)/3000</f>
        <v>36.82996348677448</v>
      </c>
      <c r="E32" s="5">
        <f>SUM('[1]Лист1'!K25:M25)*SQRT(3)/3000</f>
        <v>6.34581038383478</v>
      </c>
      <c r="F32" s="42">
        <f>SUM('[1]Лист1'!N25:P25)*SQRT(3)/3</f>
        <v>233.36497880644674</v>
      </c>
    </row>
    <row r="33" spans="1:6" ht="15">
      <c r="A33" s="62">
        <v>41080.9166666666</v>
      </c>
      <c r="B33" s="5">
        <f>SUM('[1]Лист1'!B26:D26)*SQRT(3)/3000</f>
        <v>37.10921511027558</v>
      </c>
      <c r="C33" s="5">
        <f>SUM('[1]Лист1'!E26:G26)*SQRT(3)/3000</f>
        <v>6.389788308539493</v>
      </c>
      <c r="D33" s="5">
        <f>SUM('[1]Лист1'!H26:J26)*SQRT(3)/3000</f>
        <v>36.84502886469871</v>
      </c>
      <c r="E33" s="5">
        <f>SUM('[1]Лист1'!K26:M26)*SQRT(3)/3000</f>
        <v>6.348911909480867</v>
      </c>
      <c r="F33" s="42">
        <f>SUM('[1]Лист1'!N26:P26)*SQRT(3)/3</f>
        <v>233.45100399655598</v>
      </c>
    </row>
    <row r="34" spans="1:6" ht="15">
      <c r="A34" s="62">
        <v>41080.9583333333</v>
      </c>
      <c r="B34" s="5">
        <f>SUM('[1]Лист1'!B27:D27)*SQRT(3)/3000</f>
        <v>37.124871694875466</v>
      </c>
      <c r="C34" s="5">
        <f>SUM('[1]Лист1'!E27:G27)*SQRT(3)/3000</f>
        <v>6.392254171539201</v>
      </c>
      <c r="D34" s="5">
        <f>SUM('[1]Лист1'!H27:J27)*SQRT(3)/3000</f>
        <v>36.86009424262294</v>
      </c>
      <c r="E34" s="5">
        <f>SUM('[1]Лист1'!K27:M27)*SQRT(3)/3000</f>
        <v>6.352012857776685</v>
      </c>
      <c r="F34" s="42">
        <f>SUM('[1]Лист1'!N27:P27)*SQRT(3)/3</f>
        <v>233.53645183639603</v>
      </c>
    </row>
    <row r="35" spans="1:6" ht="15">
      <c r="A35" s="62">
        <v>41080.9999999999</v>
      </c>
      <c r="B35" s="5">
        <f>SUM('[1]Лист1'!B28:D28)*SQRT(3)/3000</f>
        <v>37.14052770212508</v>
      </c>
      <c r="C35" s="5">
        <f>SUM('[1]Лист1'!E28:G28)*SQRT(3)/3000</f>
        <v>6.39472003453891</v>
      </c>
      <c r="D35" s="5">
        <f>SUM('[1]Лист1'!H28:J28)*SQRT(3)/3000</f>
        <v>36.87516019789744</v>
      </c>
      <c r="E35" s="5">
        <f>SUM('[1]Лист1'!K28:M28)*SQRT(3)/3000</f>
        <v>6.355114383422771</v>
      </c>
      <c r="F35" s="42">
        <f>SUM('[1]Лист1'!N28:P28)*SQRT(3)/3</f>
        <v>233.62247702650527</v>
      </c>
    </row>
    <row r="36" spans="1:2" ht="15">
      <c r="A36" s="35"/>
      <c r="B36" s="2"/>
    </row>
    <row r="37" spans="1:2" ht="15">
      <c r="A37" s="35"/>
      <c r="B37" s="2"/>
    </row>
    <row r="38" spans="1:2" ht="15">
      <c r="A38" s="35"/>
      <c r="B3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29" sqref="A29"/>
    </sheetView>
  </sheetViews>
  <sheetFormatPr defaultColWidth="9.140625" defaultRowHeight="15"/>
  <cols>
    <col min="1" max="1" width="7.8515625" style="0" customWidth="1"/>
    <col min="2" max="3" width="10.7109375" style="0" bestFit="1" customWidth="1"/>
    <col min="6" max="6" width="10.421875" style="0" customWidth="1"/>
    <col min="7" max="7" width="10.7109375" style="0" customWidth="1"/>
  </cols>
  <sheetData>
    <row r="1" spans="1:16" ht="1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4"/>
      <c r="O1" s="14"/>
      <c r="P1" s="14"/>
    </row>
    <row r="2" spans="1:16" ht="15">
      <c r="A2" s="14" t="s">
        <v>40</v>
      </c>
      <c r="B2" s="14"/>
      <c r="C2" s="14"/>
      <c r="D2" s="14"/>
      <c r="E2" s="14"/>
      <c r="F2" s="14"/>
      <c r="G2" s="50">
        <f>'Нагрузка ежечасно'!M1</f>
        <v>41808</v>
      </c>
      <c r="H2" s="14"/>
      <c r="I2" s="14"/>
      <c r="J2" s="14"/>
      <c r="K2" s="14"/>
      <c r="L2" s="14"/>
      <c r="M2" s="14"/>
      <c r="N2" s="14"/>
      <c r="O2" s="14"/>
      <c r="P2" s="14"/>
    </row>
    <row r="3" spans="1:11" ht="15">
      <c r="A3" s="2"/>
      <c r="B3" s="71" t="s">
        <v>10</v>
      </c>
      <c r="C3" s="72"/>
      <c r="D3" s="71" t="s">
        <v>9</v>
      </c>
      <c r="E3" s="72"/>
      <c r="F3" s="13"/>
      <c r="G3" s="29"/>
      <c r="H3" s="13"/>
      <c r="I3" s="13"/>
      <c r="J3" s="13"/>
      <c r="K3" s="13"/>
    </row>
    <row r="4" spans="1:11" ht="15">
      <c r="A4" s="4" t="s">
        <v>0</v>
      </c>
      <c r="B4" s="7" t="s">
        <v>7</v>
      </c>
      <c r="C4" s="7" t="s">
        <v>8</v>
      </c>
      <c r="D4" s="7" t="s">
        <v>7</v>
      </c>
      <c r="E4" s="7" t="s">
        <v>8</v>
      </c>
      <c r="F4" s="10"/>
      <c r="G4" s="10"/>
      <c r="H4" s="10"/>
      <c r="I4" s="10"/>
      <c r="J4" s="10"/>
      <c r="K4" s="10"/>
    </row>
    <row r="5" spans="1:11" ht="15">
      <c r="A5" s="33">
        <f>'Нагрузка по 35-6 кВ'!A61</f>
        <v>40163.041666666664</v>
      </c>
      <c r="B5" s="8">
        <f>'Нагрузка по 35-6 кВ'!C61</f>
        <v>1.6374</v>
      </c>
      <c r="C5" s="8">
        <f>'Нагрузка по 35-6 кВ'!D61+$B$13+(SUMSQ(B5,('Нагрузка по 35-6 кВ'!D61))*$C$13/(H14*H14))</f>
        <v>0.9126407391690997</v>
      </c>
      <c r="D5" s="8">
        <f>'Нагрузка по 35-6 кВ'!F61</f>
        <v>1.4352</v>
      </c>
      <c r="E5" s="8">
        <f>'Нагрузка по 35-6 кВ'!G61+$B$14+(SUMSQ(D5,('Нагрузка по 35-6 кВ'!G61))*$C$14/(K14*K14))</f>
        <v>1.440086502216081</v>
      </c>
      <c r="F5" s="12"/>
      <c r="G5" s="12"/>
      <c r="H5" s="12"/>
      <c r="I5" s="12"/>
      <c r="J5" s="12"/>
      <c r="K5" s="20"/>
    </row>
    <row r="6" spans="1:11" ht="15">
      <c r="A6" s="33">
        <f>'Нагрузка по 35-6 кВ'!A62</f>
        <v>40163.2916666667</v>
      </c>
      <c r="B6" s="8">
        <f>'Нагрузка по 35-6 кВ'!C62</f>
        <v>2.3232</v>
      </c>
      <c r="C6" s="8">
        <f>'Нагрузка по 35-6 кВ'!D62+$B$13+(SUMSQ(B6,('Нагрузка по 35-6 кВ'!D62))*$C$13/(H15*H15))</f>
        <v>1.0165667323770469</v>
      </c>
      <c r="D6" s="8">
        <f>'Нагрузка по 35-6 кВ'!F62</f>
        <v>2.4918</v>
      </c>
      <c r="E6" s="8">
        <f>'Нагрузка по 35-6 кВ'!G62+$B$14+(SUMSQ(D6,('Нагрузка по 35-6 кВ'!G62))*$C$14/(K15*K15))</f>
        <v>1.5584376822497559</v>
      </c>
      <c r="F6" s="12"/>
      <c r="G6" s="12"/>
      <c r="H6" s="12"/>
      <c r="I6" s="12"/>
      <c r="J6" s="12"/>
      <c r="K6" s="20"/>
    </row>
    <row r="7" spans="1:11" ht="15">
      <c r="A7" s="33">
        <f>'Нагрузка по 35-6 кВ'!A63</f>
        <v>40163.625</v>
      </c>
      <c r="B7" s="8">
        <f>'Нагрузка по 35-6 кВ'!C63</f>
        <v>2.1612</v>
      </c>
      <c r="C7" s="8">
        <f>'Нагрузка по 35-6 кВ'!D63+$B$13+(SUMSQ(B7,('Нагрузка по 35-6 кВ'!D63))*$C$13/(H16*H16))</f>
        <v>0.9812482948541656</v>
      </c>
      <c r="D7" s="8">
        <f>'Нагрузка по 35-6 кВ'!F63</f>
        <v>2.4029999999999996</v>
      </c>
      <c r="E7" s="8">
        <f>'Нагрузка по 35-6 кВ'!G63+$B$14+(SUMSQ(D7,('Нагрузка по 35-6 кВ'!G63))*$C$14/(K16*K16))</f>
        <v>1.512205231114509</v>
      </c>
      <c r="F7" s="12"/>
      <c r="G7" s="12"/>
      <c r="H7" s="12"/>
      <c r="I7" s="12"/>
      <c r="J7" s="12"/>
      <c r="K7" s="20"/>
    </row>
    <row r="8" spans="1:11" ht="15">
      <c r="A8" s="33">
        <f>'Нагрузка по 35-6 кВ'!A64</f>
        <v>40163.75</v>
      </c>
      <c r="B8" s="8">
        <f>'Нагрузка по 35-6 кВ'!C64</f>
        <v>2.5152</v>
      </c>
      <c r="C8" s="8">
        <f>'Нагрузка по 35-6 кВ'!D64+$B$13+(SUMSQ(B8,('Нагрузка по 35-6 кВ'!D64))*$C$13/(H17*H17))</f>
        <v>0.9106183716882593</v>
      </c>
      <c r="D8" s="8">
        <f>'Нагрузка по 35-6 кВ'!F64</f>
        <v>2.4012000000000007</v>
      </c>
      <c r="E8" s="8">
        <f>'Нагрузка по 35-6 кВ'!G64+$B$14+(SUMSQ(D8,('Нагрузка по 35-6 кВ'!G64))*$C$14/(K17*K17))</f>
        <v>1.4660770709052133</v>
      </c>
      <c r="F8" s="12"/>
      <c r="G8" s="12"/>
      <c r="H8" s="12"/>
      <c r="K8" s="20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6" t="s">
        <v>11</v>
      </c>
      <c r="B11" s="16"/>
      <c r="C11" s="16"/>
      <c r="D11" s="16"/>
      <c r="E11" s="16" t="s">
        <v>24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3" ht="15">
      <c r="A12" s="1"/>
      <c r="B12" s="7" t="s">
        <v>15</v>
      </c>
      <c r="C12" s="7" t="s">
        <v>16</v>
      </c>
      <c r="E12" s="70" t="s">
        <v>0</v>
      </c>
      <c r="F12" s="70" t="s">
        <v>13</v>
      </c>
      <c r="G12" s="70" t="s">
        <v>14</v>
      </c>
      <c r="H12" s="68" t="s">
        <v>10</v>
      </c>
      <c r="I12" s="68"/>
      <c r="J12" s="68"/>
      <c r="K12" s="68" t="s">
        <v>9</v>
      </c>
      <c r="L12" s="68"/>
      <c r="M12" s="68"/>
    </row>
    <row r="13" spans="1:13" ht="15">
      <c r="A13" s="7" t="s">
        <v>10</v>
      </c>
      <c r="B13" s="21">
        <v>0.094</v>
      </c>
      <c r="C13" s="22">
        <v>124.4485</v>
      </c>
      <c r="E13" s="70"/>
      <c r="F13" s="70"/>
      <c r="G13" s="70"/>
      <c r="H13" s="7" t="s">
        <v>23</v>
      </c>
      <c r="I13" s="25" t="s">
        <v>21</v>
      </c>
      <c r="J13" s="25" t="s">
        <v>22</v>
      </c>
      <c r="K13" s="7" t="s">
        <v>23</v>
      </c>
      <c r="L13" s="25" t="s">
        <v>21</v>
      </c>
      <c r="M13" s="25" t="s">
        <v>22</v>
      </c>
    </row>
    <row r="14" spans="1:13" ht="15">
      <c r="A14" s="7" t="s">
        <v>9</v>
      </c>
      <c r="B14" s="21">
        <v>0.1</v>
      </c>
      <c r="C14" s="22">
        <v>125.114</v>
      </c>
      <c r="E14" s="33">
        <f>A5</f>
        <v>40163.041666666664</v>
      </c>
      <c r="F14" s="23">
        <v>119</v>
      </c>
      <c r="G14" s="23">
        <v>119</v>
      </c>
      <c r="H14" s="24">
        <f>F14</f>
        <v>119</v>
      </c>
      <c r="I14" s="26">
        <v>1</v>
      </c>
      <c r="J14" s="26">
        <v>3</v>
      </c>
      <c r="K14" s="24">
        <f>G14</f>
        <v>119</v>
      </c>
      <c r="L14" s="18">
        <v>1</v>
      </c>
      <c r="M14" s="18">
        <v>3</v>
      </c>
    </row>
    <row r="15" spans="5:13" ht="15">
      <c r="E15" s="33">
        <f>A6</f>
        <v>40163.2916666667</v>
      </c>
      <c r="F15" s="23">
        <v>118</v>
      </c>
      <c r="G15" s="23">
        <v>118</v>
      </c>
      <c r="H15" s="24">
        <f>F15</f>
        <v>118</v>
      </c>
      <c r="I15" s="26">
        <v>1</v>
      </c>
      <c r="J15" s="26">
        <v>3</v>
      </c>
      <c r="K15" s="24">
        <f>G15</f>
        <v>118</v>
      </c>
      <c r="L15" s="18">
        <v>1</v>
      </c>
      <c r="M15" s="18">
        <v>3</v>
      </c>
    </row>
    <row r="16" spans="5:16" ht="15">
      <c r="E16" s="33">
        <f>A7</f>
        <v>40163.625</v>
      </c>
      <c r="F16" s="23">
        <v>119</v>
      </c>
      <c r="G16" s="23">
        <v>119</v>
      </c>
      <c r="H16" s="24">
        <f>F16</f>
        <v>119</v>
      </c>
      <c r="I16" s="26">
        <v>1</v>
      </c>
      <c r="J16" s="26">
        <v>3</v>
      </c>
      <c r="K16" s="24">
        <f>G16</f>
        <v>119</v>
      </c>
      <c r="L16" s="18">
        <v>1</v>
      </c>
      <c r="M16" s="18">
        <v>3</v>
      </c>
      <c r="N16" s="14"/>
      <c r="O16" s="14"/>
      <c r="P16" s="14"/>
    </row>
    <row r="17" spans="5:16" ht="15">
      <c r="E17" s="33">
        <f>A8</f>
        <v>40163.75</v>
      </c>
      <c r="F17" s="23">
        <v>119</v>
      </c>
      <c r="G17" s="23">
        <v>119</v>
      </c>
      <c r="H17" s="24">
        <f>F17</f>
        <v>119</v>
      </c>
      <c r="I17" s="26">
        <v>1</v>
      </c>
      <c r="J17" s="26">
        <v>3</v>
      </c>
      <c r="K17" s="24">
        <f>G17</f>
        <v>119</v>
      </c>
      <c r="L17" s="18">
        <v>1</v>
      </c>
      <c r="M17" s="18">
        <v>3</v>
      </c>
      <c r="N17" s="16"/>
      <c r="O17" s="16"/>
      <c r="P17" s="16"/>
    </row>
    <row r="19" spans="1:10" ht="15">
      <c r="A19" s="28"/>
      <c r="F19" s="17"/>
      <c r="G19" s="17"/>
      <c r="H19" s="2"/>
      <c r="I19" s="2"/>
      <c r="J19" s="2"/>
    </row>
    <row r="20" spans="1:10" ht="15">
      <c r="A20" s="28"/>
      <c r="F20" s="17"/>
      <c r="G20" s="17"/>
      <c r="H20" s="2"/>
      <c r="I20" s="2"/>
      <c r="J20" s="2"/>
    </row>
    <row r="21" spans="1:10" ht="15">
      <c r="A21" s="28"/>
      <c r="F21" s="17"/>
      <c r="G21" s="17"/>
      <c r="H21" s="2"/>
      <c r="I21" s="2"/>
      <c r="J21" s="2"/>
    </row>
    <row r="22" spans="6:10" ht="15">
      <c r="F22" s="17"/>
      <c r="G22" s="17"/>
      <c r="H22" s="2"/>
      <c r="I22" s="2"/>
      <c r="J22" s="2"/>
    </row>
    <row r="23" spans="2:10" ht="15">
      <c r="B23" s="2"/>
      <c r="C23" s="2"/>
      <c r="F23" s="2"/>
      <c r="G23" s="2"/>
      <c r="H23" s="2"/>
      <c r="I23" s="2"/>
      <c r="J23" s="2"/>
    </row>
    <row r="24" spans="6:10" ht="15">
      <c r="F24" s="2"/>
      <c r="G24" s="2"/>
      <c r="H24" s="2"/>
      <c r="I24" s="2"/>
      <c r="J24" s="2"/>
    </row>
    <row r="25" ht="15">
      <c r="A25" s="28"/>
    </row>
    <row r="26" ht="15">
      <c r="A26" s="28"/>
    </row>
    <row r="27" ht="15">
      <c r="A27" s="28"/>
    </row>
  </sheetData>
  <mergeCells count="8">
    <mergeCell ref="H12:J12"/>
    <mergeCell ref="K12:M12"/>
    <mergeCell ref="A1:M1"/>
    <mergeCell ref="E12:E13"/>
    <mergeCell ref="F12:F13"/>
    <mergeCell ref="G12:G13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25">
      <selection activeCell="D62" sqref="D62"/>
    </sheetView>
  </sheetViews>
  <sheetFormatPr defaultColWidth="9.140625" defaultRowHeight="15"/>
  <cols>
    <col min="1" max="1" width="9.28125" style="34" bestFit="1" customWidth="1"/>
    <col min="2" max="6" width="9.28125" style="0" bestFit="1" customWidth="1"/>
    <col min="7" max="7" width="12.00390625" style="0" bestFit="1" customWidth="1"/>
  </cols>
  <sheetData>
    <row r="1" spans="1:14" ht="15">
      <c r="A1" s="14" t="s">
        <v>12</v>
      </c>
      <c r="B1" s="14"/>
      <c r="C1" s="14"/>
      <c r="D1" s="14"/>
      <c r="E1" s="14"/>
      <c r="F1" s="14"/>
      <c r="G1" s="51">
        <f>'Нагрузка ежечасно'!M1</f>
        <v>41808</v>
      </c>
      <c r="H1" s="14"/>
      <c r="I1" s="14"/>
      <c r="J1" s="14"/>
      <c r="K1" s="14"/>
      <c r="L1" s="14"/>
      <c r="M1" s="14"/>
      <c r="N1" s="14"/>
    </row>
    <row r="2" spans="1:14" ht="15">
      <c r="A2" s="14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3" ht="15">
      <c r="A3" s="35"/>
      <c r="B3" s="71" t="s">
        <v>10</v>
      </c>
      <c r="C3" s="73"/>
      <c r="D3" s="72"/>
      <c r="E3" s="71" t="s">
        <v>9</v>
      </c>
      <c r="F3" s="73"/>
      <c r="G3" s="72"/>
      <c r="I3" s="74"/>
      <c r="J3" s="69"/>
      <c r="L3" s="13"/>
      <c r="M3" s="13"/>
    </row>
    <row r="4" spans="1:7" ht="15">
      <c r="A4" s="32" t="s">
        <v>0</v>
      </c>
      <c r="B4" s="7" t="s">
        <v>1</v>
      </c>
      <c r="C4" s="7" t="s">
        <v>7</v>
      </c>
      <c r="D4" s="7" t="s">
        <v>8</v>
      </c>
      <c r="E4" s="7" t="s">
        <v>1</v>
      </c>
      <c r="F4" s="7" t="s">
        <v>7</v>
      </c>
      <c r="G4" s="7" t="s">
        <v>8</v>
      </c>
    </row>
    <row r="5" spans="1:7" ht="15">
      <c r="A5" s="33">
        <f>'Нагрузка ежечасно'!A5</f>
        <v>40163.041666666664</v>
      </c>
      <c r="B5" s="8">
        <f>C5/(Напряжение!B11*SQRT(3))*1000</f>
        <v>14.495647127103888</v>
      </c>
      <c r="C5" s="8">
        <f>'[2]Ведомость'!C10/1000</f>
        <v>0.9366</v>
      </c>
      <c r="D5" s="8">
        <f>'[2]Ведомость'!D10/1000</f>
        <v>0.05040000000000001</v>
      </c>
      <c r="E5" s="8">
        <f>F5/(Напряжение!D11*SQRT(3))*1000</f>
        <v>2.615234876423614</v>
      </c>
      <c r="F5" s="8">
        <f>'[2]Ведомость'!G10/1000</f>
        <v>0.168</v>
      </c>
      <c r="G5" s="8">
        <f>'[2]Ведомость'!H10/1000</f>
        <v>0.1428</v>
      </c>
    </row>
    <row r="6" spans="1:7" ht="15">
      <c r="A6" s="33">
        <f>'Нагрузка ежечасно'!A6</f>
        <v>40163.0833333333</v>
      </c>
      <c r="B6" s="8">
        <f>C6/(Напряжение!B12*SQRT(3))*1000</f>
        <v>14.081579065076781</v>
      </c>
      <c r="C6" s="8">
        <f>'[2]Ведомость'!C11/1000</f>
        <v>0.9114</v>
      </c>
      <c r="D6" s="8">
        <f>'[2]Ведомость'!D11/1000</f>
        <v>0.0294</v>
      </c>
      <c r="E6" s="8">
        <f>F6/(Напряжение!D12*SQRT(3))*1000</f>
        <v>1.6977380982457098</v>
      </c>
      <c r="F6" s="8">
        <f>'[2]Ведомость'!G11/1000</f>
        <v>0.10919999999999999</v>
      </c>
      <c r="G6" s="8">
        <f>'[2]Ведомость'!H11/1000</f>
        <v>0.12179999999999999</v>
      </c>
    </row>
    <row r="7" spans="1:7" ht="15">
      <c r="A7" s="33">
        <f>'Нагрузка ежечасно'!A7</f>
        <v>40163.125</v>
      </c>
      <c r="B7" s="8">
        <f>C7/(Напряжение!B13*SQRT(3))*1000</f>
        <v>14.187274397388272</v>
      </c>
      <c r="C7" s="8">
        <f>'[2]Ведомость'!C12/1000</f>
        <v>0.9198</v>
      </c>
      <c r="D7" s="8">
        <f>'[2]Ведомость'!D12/1000</f>
        <v>0.0504</v>
      </c>
      <c r="E7" s="8">
        <f>F7/(Напряжение!D13*SQRT(3))*1000</f>
        <v>2.0248762107791625</v>
      </c>
      <c r="F7" s="8">
        <f>'[2]Ведомость'!G12/1000</f>
        <v>0.13019999999999998</v>
      </c>
      <c r="G7" s="8">
        <f>'[2]Ведомость'!H12/1000</f>
        <v>0.13860000000000003</v>
      </c>
    </row>
    <row r="8" spans="1:7" ht="15">
      <c r="A8" s="33">
        <f>'Нагрузка ежечасно'!A8</f>
        <v>40163.1666666667</v>
      </c>
      <c r="B8" s="8">
        <f>C8/(Напряжение!B14*SQRT(3))*1000</f>
        <v>10.007638483250481</v>
      </c>
      <c r="C8" s="8">
        <f>'[2]Ведомость'!C13/1000</f>
        <v>0.6467999999999999</v>
      </c>
      <c r="D8" s="8">
        <f>'[2]Ведомость'!D13/1000</f>
        <v>0</v>
      </c>
      <c r="E8" s="8">
        <f>F8/(Напряжение!D14*SQRT(3))*1000</f>
        <v>1.892446809737096</v>
      </c>
      <c r="F8" s="8">
        <f>'[2]Ведомость'!G13/1000</f>
        <v>0.1218</v>
      </c>
      <c r="G8" s="8">
        <f>'[2]Ведомость'!H13/1000</f>
        <v>0.1176</v>
      </c>
    </row>
    <row r="9" spans="1:7" ht="15">
      <c r="A9" s="33">
        <f>'Нагрузка ежечасно'!A9</f>
        <v>40163.2083333333</v>
      </c>
      <c r="B9" s="8">
        <f>C9/(Напряжение!B15*SQRT(3))*1000</f>
        <v>10.06506749184347</v>
      </c>
      <c r="C9" s="8">
        <f>'[2]Ведомость'!C14/1000</f>
        <v>0.651</v>
      </c>
      <c r="D9" s="8">
        <f>'[2]Ведомость'!D14/1000</f>
        <v>0</v>
      </c>
      <c r="E9" s="8">
        <f>F9/(Напряжение!D15*SQRT(3))*1000</f>
        <v>2.816638429060621</v>
      </c>
      <c r="F9" s="8">
        <f>'[2]Ведомость'!G14/1000</f>
        <v>0.18059999999999998</v>
      </c>
      <c r="G9" s="8">
        <f>'[2]Ведомость'!H14/1000</f>
        <v>0.168</v>
      </c>
    </row>
    <row r="10" spans="1:7" ht="15">
      <c r="A10" s="33">
        <f>'Нагрузка ежечасно'!A10</f>
        <v>40163.25</v>
      </c>
      <c r="B10" s="8">
        <f>C10/(Напряжение!B16*SQRT(3))*1000</f>
        <v>15.645016583068408</v>
      </c>
      <c r="C10" s="8">
        <f>'[2]Ведомость'!C15/1000</f>
        <v>1.0122</v>
      </c>
      <c r="D10" s="8">
        <f>'[2]Ведомость'!D15/1000</f>
        <v>0.021</v>
      </c>
      <c r="E10" s="8">
        <f>F10/(Напряжение!D16*SQRT(3))*1000</f>
        <v>1.9709692806135766</v>
      </c>
      <c r="F10" s="8">
        <f>'[2]Ведомость'!G15/1000</f>
        <v>0.126</v>
      </c>
      <c r="G10" s="8">
        <f>'[2]Ведомость'!H15/1000</f>
        <v>0.13440000000000002</v>
      </c>
    </row>
    <row r="11" spans="1:7" ht="15">
      <c r="A11" s="33">
        <f>'Нагрузка ежечасно'!A11</f>
        <v>40163.2916666667</v>
      </c>
      <c r="B11" s="8">
        <f>C11/(Напряжение!B17*SQRT(3))*1000</f>
        <v>13.947114559099038</v>
      </c>
      <c r="C11" s="8">
        <f>'[2]Ведомость'!C16/1000</f>
        <v>0.8904000000000001</v>
      </c>
      <c r="D11" s="8">
        <f>'[2]Ведомость'!D16/1000</f>
        <v>0.042</v>
      </c>
      <c r="E11" s="8">
        <f>F11/(Напряжение!D17*SQRT(3))*1000</f>
        <v>2.8485823287138454</v>
      </c>
      <c r="F11" s="8">
        <f>'[2]Ведомость'!G16/1000</f>
        <v>0.18059999999999998</v>
      </c>
      <c r="G11" s="8">
        <f>'[2]Ведомость'!H16/1000</f>
        <v>0.1638</v>
      </c>
    </row>
    <row r="12" spans="1:7" ht="15">
      <c r="A12" s="33">
        <f>'Нагрузка ежечасно'!A12</f>
        <v>40163.3333333333</v>
      </c>
      <c r="B12" s="8">
        <f>C12/(Напряжение!B18*SQRT(3))*1000</f>
        <v>15.51944070641263</v>
      </c>
      <c r="C12" s="8">
        <f>'[2]Ведомость'!C17/1000</f>
        <v>0.9912000000000001</v>
      </c>
      <c r="D12" s="8">
        <f>'[2]Ведомость'!D17/1000</f>
        <v>0.046200000000000005</v>
      </c>
      <c r="E12" s="8">
        <f>F12/(Напряжение!D18*SQRT(3))*1000</f>
        <v>2.2514408156989</v>
      </c>
      <c r="F12" s="8">
        <f>'[2]Ведомость'!G17/1000</f>
        <v>0.1428</v>
      </c>
      <c r="G12" s="8">
        <f>'[2]Ведомость'!H17/1000</f>
        <v>0.126</v>
      </c>
    </row>
    <row r="13" spans="1:7" ht="15">
      <c r="A13" s="33">
        <f>'Нагрузка ежечасно'!A13</f>
        <v>40163.375</v>
      </c>
      <c r="B13" s="8">
        <f>C13/(Напряжение!B19*SQRT(3))*1000</f>
        <v>7.493497419016</v>
      </c>
      <c r="C13" s="8">
        <f>'[2]Ведомость'!C18/1000</f>
        <v>0.4788</v>
      </c>
      <c r="D13" s="8">
        <f>'[2]Ведомость'!D18/1000</f>
        <v>0</v>
      </c>
      <c r="E13" s="8">
        <f>F13/(Напряжение!D19*SQRT(3))*1000</f>
        <v>2.5152813586478233</v>
      </c>
      <c r="F13" s="8">
        <f>'[2]Ведомость'!G18/1000</f>
        <v>0.1596</v>
      </c>
      <c r="G13" s="8">
        <f>'[2]Ведомость'!H18/1000</f>
        <v>0.1428</v>
      </c>
    </row>
    <row r="14" spans="1:7" ht="15">
      <c r="A14" s="33">
        <f>'Нагрузка ежечасно'!A14</f>
        <v>40163.4166666667</v>
      </c>
      <c r="B14" s="8">
        <f>C14/(Напряжение!B20*SQRT(3))*1000</f>
        <v>10.64413672327917</v>
      </c>
      <c r="C14" s="8">
        <f>'[2]Ведомость'!C19/1000</f>
        <v>0.6804000000000001</v>
      </c>
      <c r="D14" s="8">
        <f>'[2]Ведомость'!D19/1000</f>
        <v>0</v>
      </c>
      <c r="E14" s="8">
        <f>F14/(Напряжение!D20*SQRT(3))*1000</f>
        <v>2.315754149520306</v>
      </c>
      <c r="F14" s="8">
        <f>'[2]Ведомость'!G19/1000</f>
        <v>0.147</v>
      </c>
      <c r="G14" s="8">
        <f>'[2]Ведомость'!H19/1000</f>
        <v>0.1428</v>
      </c>
    </row>
    <row r="15" spans="1:7" ht="15">
      <c r="A15" s="33">
        <f>'Нагрузка ежечасно'!A15</f>
        <v>40163.4583333333</v>
      </c>
      <c r="B15" s="8">
        <f>C15/(Напряжение!B21*SQRT(3))*1000</f>
        <v>10.77097659028004</v>
      </c>
      <c r="C15" s="8">
        <f>'[2]Ведомость'!C20/1000</f>
        <v>0.6888</v>
      </c>
      <c r="D15" s="8">
        <f>'[2]Ведомость'!D20/1000</f>
        <v>0</v>
      </c>
      <c r="E15" s="8">
        <f>F15/(Напряжение!D21*SQRT(3))*1000</f>
        <v>1.9179793605579638</v>
      </c>
      <c r="F15" s="8">
        <f>'[2]Ведомость'!G20/1000</f>
        <v>0.12179999999999999</v>
      </c>
      <c r="G15" s="8">
        <f>'[2]Ведомость'!H20/1000</f>
        <v>0.1176</v>
      </c>
    </row>
    <row r="16" spans="1:7" ht="15">
      <c r="A16" s="33">
        <f>'Нагрузка ежечасно'!A16</f>
        <v>40163.5</v>
      </c>
      <c r="B16" s="8">
        <f>C16/(Напряжение!B22*SQRT(3))*1000</f>
        <v>12.670227460124892</v>
      </c>
      <c r="C16" s="8">
        <f>'[2]Ведомость'!C21/1000</f>
        <v>0.8106</v>
      </c>
      <c r="D16" s="8">
        <f>'[2]Ведомость'!D21/1000</f>
        <v>0</v>
      </c>
      <c r="E16" s="8">
        <f>F16/(Напряжение!D22*SQRT(3))*1000</f>
        <v>2.3799619294238035</v>
      </c>
      <c r="F16" s="8">
        <f>'[2]Ведомость'!G21/1000</f>
        <v>0.1512</v>
      </c>
      <c r="G16" s="8">
        <f>'[2]Ведомость'!H21/1000</f>
        <v>0.1386</v>
      </c>
    </row>
    <row r="17" spans="1:7" ht="15">
      <c r="A17" s="33">
        <f>'Нагрузка ежечасно'!A17</f>
        <v>40163.5416666667</v>
      </c>
      <c r="B17" s="8">
        <f>C17/(Напряжение!B23*SQRT(3))*1000</f>
        <v>13.255448666704819</v>
      </c>
      <c r="C17" s="8">
        <f>'[2]Ведомость'!C22/1000</f>
        <v>0.8484</v>
      </c>
      <c r="D17" s="8">
        <f>'[2]Ведомость'!D22/1000</f>
        <v>0</v>
      </c>
      <c r="E17" s="8">
        <f>F17/(Напряжение!D23*SQRT(3))*1000</f>
        <v>1.8503214847042533</v>
      </c>
      <c r="F17" s="8">
        <f>'[2]Ведомость'!G22/1000</f>
        <v>0.1176</v>
      </c>
      <c r="G17" s="8">
        <f>'[2]Ведомость'!H22/1000</f>
        <v>0.105</v>
      </c>
    </row>
    <row r="18" spans="1:7" ht="15">
      <c r="A18" s="33">
        <f>'Нагрузка ежечасно'!A18</f>
        <v>40163.5833333333</v>
      </c>
      <c r="B18" s="8">
        <f>C18/(Напряжение!B24*SQRT(3))*1000</f>
        <v>11.282037554723308</v>
      </c>
      <c r="C18" s="8">
        <f>'[2]Ведомость'!C23/1000</f>
        <v>0.7223999999999999</v>
      </c>
      <c r="D18" s="8">
        <f>'[2]Ведомость'!D23/1000</f>
        <v>0</v>
      </c>
      <c r="E18" s="8">
        <f>F18/(Напряжение!D24*SQRT(3))*1000</f>
        <v>2.9064548540509074</v>
      </c>
      <c r="F18" s="8">
        <f>'[2]Ведомость'!G23/1000</f>
        <v>0.18480000000000002</v>
      </c>
      <c r="G18" s="8">
        <f>'[2]Ведомость'!H23/1000</f>
        <v>0.1722</v>
      </c>
    </row>
    <row r="19" spans="1:7" ht="15">
      <c r="A19" s="33">
        <f>'Нагрузка ежечасно'!A19</f>
        <v>40163.625</v>
      </c>
      <c r="B19" s="8">
        <f>C19/(Напряжение!B25*SQRT(3))*1000</f>
        <v>13.440922322646331</v>
      </c>
      <c r="C19" s="8">
        <f>'[2]Ведомость'!C24/1000</f>
        <v>0.861</v>
      </c>
      <c r="D19" s="8">
        <f>'[2]Ведомость'!D24/1000</f>
        <v>0</v>
      </c>
      <c r="E19" s="8">
        <f>F19/(Напряжение!D25*SQRT(3))*1000</f>
        <v>2.1789468769292757</v>
      </c>
      <c r="F19" s="8">
        <f>'[2]Ведомость'!G24/1000</f>
        <v>0.1386</v>
      </c>
      <c r="G19" s="8">
        <f>'[2]Ведомость'!H24/1000</f>
        <v>0.13439999999999996</v>
      </c>
    </row>
    <row r="20" spans="1:7" ht="15">
      <c r="A20" s="33">
        <f>'Нагрузка ежечасно'!A20</f>
        <v>40163.6666666667</v>
      </c>
      <c r="B20" s="8">
        <f>C20/(Напряжение!B26*SQRT(3))*1000</f>
        <v>8.323291626838845</v>
      </c>
      <c r="C20" s="8">
        <f>'[2]Ведомость'!C25/1000</f>
        <v>0.5334</v>
      </c>
      <c r="D20" s="8">
        <f>'[2]Ведомость'!D25/1000</f>
        <v>0</v>
      </c>
      <c r="E20" s="8">
        <f>F20/(Напряжение!D26*SQRT(3))*1000</f>
        <v>1.650040440133987</v>
      </c>
      <c r="F20" s="8">
        <f>'[2]Ведомость'!G25/1000</f>
        <v>0.105</v>
      </c>
      <c r="G20" s="8">
        <f>'[2]Ведомость'!H25/1000</f>
        <v>0.1134</v>
      </c>
    </row>
    <row r="21" spans="1:7" ht="15">
      <c r="A21" s="33">
        <f>'Нагрузка ежечасно'!A21</f>
        <v>40163.7083333333</v>
      </c>
      <c r="B21" s="8">
        <f>C21/(Напряжение!B27*SQRT(3))*1000</f>
        <v>8.450791352347949</v>
      </c>
      <c r="C21" s="8">
        <f>'[2]Ведомость'!C26/1000</f>
        <v>0.5418</v>
      </c>
      <c r="D21" s="8">
        <f>'[2]Ведомость'!D26/1000</f>
        <v>0</v>
      </c>
      <c r="E21" s="8">
        <f>F21/(Напряжение!D27*SQRT(3))*1000</f>
        <v>2.045211489162469</v>
      </c>
      <c r="F21" s="8">
        <f>'[2]Ведомость'!G26/1000</f>
        <v>0.13019999999999998</v>
      </c>
      <c r="G21" s="8">
        <f>'[2]Ведомость'!H26/1000</f>
        <v>0.13440000000000002</v>
      </c>
    </row>
    <row r="22" spans="1:7" ht="15">
      <c r="A22" s="33">
        <f>'Нагрузка ежечасно'!A22</f>
        <v>40163.75</v>
      </c>
      <c r="B22" s="8">
        <f>C22/(Напряжение!B28*SQRT(3))*1000</f>
        <v>13.620321107489266</v>
      </c>
      <c r="C22" s="8">
        <f>'[2]Ведомость'!C27/1000</f>
        <v>0.8736</v>
      </c>
      <c r="D22" s="8">
        <f>'[2]Ведомость'!D27/1000</f>
        <v>0</v>
      </c>
      <c r="E22" s="8">
        <f>F22/(Напряжение!D28*SQRT(3))*1000</f>
        <v>2.5060062500675184</v>
      </c>
      <c r="F22" s="8">
        <f>'[2]Ведомость'!G27/1000</f>
        <v>0.15960000000000002</v>
      </c>
      <c r="G22" s="8">
        <f>'[2]Ведомость'!H27/1000</f>
        <v>0.1554</v>
      </c>
    </row>
    <row r="23" spans="1:7" ht="15">
      <c r="A23" s="33">
        <f>'Нагрузка ежечасно'!A23</f>
        <v>40163.7916666667</v>
      </c>
      <c r="B23" s="8">
        <f>C23/(Напряжение!B29*SQRT(3))*1000</f>
        <v>11.978199116568076</v>
      </c>
      <c r="C23" s="8">
        <f>'[2]Ведомость'!C28/1000</f>
        <v>0.7686000000000001</v>
      </c>
      <c r="D23" s="8">
        <f>'[2]Ведомость'!D28/1000</f>
        <v>0</v>
      </c>
      <c r="E23" s="8">
        <f>F23/(Напряжение!D29*SQRT(3))*1000</f>
        <v>1.7798541417378528</v>
      </c>
      <c r="F23" s="8">
        <f>'[2]Ведомость'!G28/1000</f>
        <v>0.1134</v>
      </c>
      <c r="G23" s="8">
        <f>'[2]Ведомость'!H28/1000</f>
        <v>0.1176</v>
      </c>
    </row>
    <row r="24" spans="1:7" ht="15">
      <c r="A24" s="33">
        <f>'Нагрузка ежечасно'!A24</f>
        <v>40163.8333333333</v>
      </c>
      <c r="B24" s="8">
        <f>C24/(Напряжение!B30*SQRT(3))*1000</f>
        <v>14.459364411391634</v>
      </c>
      <c r="C24" s="8">
        <f>'[2]Ведомость'!C29/1000</f>
        <v>0.9282</v>
      </c>
      <c r="D24" s="8">
        <f>'[2]Ведомость'!D29/1000</f>
        <v>0</v>
      </c>
      <c r="E24" s="8">
        <f>F24/(Напряжение!D30*SQRT(3))*1000</f>
        <v>2.5039543966521065</v>
      </c>
      <c r="F24" s="8">
        <f>'[2]Ведомость'!G29/1000</f>
        <v>0.1596</v>
      </c>
      <c r="G24" s="8">
        <f>'[2]Ведомость'!H29/1000</f>
        <v>0.13440000000000002</v>
      </c>
    </row>
    <row r="25" spans="1:7" ht="15">
      <c r="A25" s="33">
        <f>'Нагрузка ежечасно'!A25</f>
        <v>40163.875</v>
      </c>
      <c r="B25" s="8">
        <f>C25/(Напряжение!B31*SQRT(3))*1000</f>
        <v>8.109520885831243</v>
      </c>
      <c r="C25" s="8">
        <f>'[2]Ведомость'!C30/1000</f>
        <v>0.5207999999999999</v>
      </c>
      <c r="D25" s="8">
        <f>'[2]Ведомость'!D30/1000</f>
        <v>0</v>
      </c>
      <c r="E25" s="8">
        <f>F25/(Напряжение!D31*SQRT(3))*1000</f>
        <v>2.305330013950854</v>
      </c>
      <c r="F25" s="8">
        <f>'[2]Ведомость'!G30/1000</f>
        <v>0.147</v>
      </c>
      <c r="G25" s="8">
        <f>'[2]Ведомость'!H30/1000</f>
        <v>0.126</v>
      </c>
    </row>
    <row r="26" spans="1:7" ht="15">
      <c r="A26" s="33">
        <f>'Нагрузка ежечасно'!A26</f>
        <v>40163.9166666667</v>
      </c>
      <c r="B26" s="8">
        <f>C26/(Напряжение!B32*SQRT(3))*1000</f>
        <v>12.682121048323925</v>
      </c>
      <c r="C26" s="8">
        <f>'[2]Ведомость'!C31/1000</f>
        <v>0.8148</v>
      </c>
      <c r="D26" s="8">
        <f>'[2]Ведомость'!D31/1000</f>
        <v>0</v>
      </c>
      <c r="E26" s="8">
        <f>F26/(Напряжение!D32*SQRT(3))*1000</f>
        <v>2.501905900497384</v>
      </c>
      <c r="F26" s="8">
        <f>'[2]Ведомость'!G31/1000</f>
        <v>0.15960000000000002</v>
      </c>
      <c r="G26" s="8">
        <f>'[2]Ведомость'!H31/1000</f>
        <v>0.1428</v>
      </c>
    </row>
    <row r="27" spans="1:7" ht="15">
      <c r="A27" s="33">
        <f>'Нагрузка ежечасно'!A27</f>
        <v>40163.9583333333</v>
      </c>
      <c r="B27" s="8">
        <f>C27/(Напряжение!B33*SQRT(3))*1000</f>
        <v>13.722277227152823</v>
      </c>
      <c r="C27" s="8">
        <f>'[2]Ведомость'!C32/1000</f>
        <v>0.882</v>
      </c>
      <c r="D27" s="8">
        <f>'[2]Ведомость'!D32/1000</f>
        <v>0</v>
      </c>
      <c r="E27" s="8">
        <f>F27/(Напряжение!D33*SQRT(3))*1000</f>
        <v>2.5666956169457196</v>
      </c>
      <c r="F27" s="8">
        <f>'[2]Ведомость'!G32/1000</f>
        <v>0.1638</v>
      </c>
      <c r="G27" s="8">
        <f>'[2]Ведомость'!H32/1000</f>
        <v>0.13440000000000002</v>
      </c>
    </row>
    <row r="28" spans="1:7" ht="15">
      <c r="A28" s="33">
        <f>'Нагрузка ежечасно'!A28</f>
        <v>40164</v>
      </c>
      <c r="B28" s="8">
        <f>C28/(Напряжение!B34*SQRT(3))*1000</f>
        <v>15.545355518672746</v>
      </c>
      <c r="C28" s="8">
        <f>'[2]Ведомость'!C33/1000</f>
        <v>0.9996</v>
      </c>
      <c r="D28" s="8">
        <f>'[2]Ведомость'!D33/1000</f>
        <v>0</v>
      </c>
      <c r="E28" s="8">
        <f>F28/(Напряжение!D34*SQRT(3))*1000</f>
        <v>2.499860753370317</v>
      </c>
      <c r="F28" s="8">
        <f>'[2]Ведомость'!G33/1000</f>
        <v>0.1596</v>
      </c>
      <c r="G28" s="8">
        <f>'[2]Ведомость'!H33/1000</f>
        <v>0.1386</v>
      </c>
    </row>
    <row r="29" spans="1:14" ht="330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35"/>
      <c r="B31" s="71" t="s">
        <v>10</v>
      </c>
      <c r="C31" s="73"/>
      <c r="D31" s="72"/>
      <c r="E31" s="70" t="s">
        <v>9</v>
      </c>
      <c r="F31" s="70"/>
      <c r="G31" s="70"/>
      <c r="K31" s="13"/>
      <c r="L31" s="13"/>
      <c r="M31" s="13"/>
      <c r="N31" s="2"/>
    </row>
    <row r="32" spans="1:14" ht="15">
      <c r="A32" s="32" t="s">
        <v>0</v>
      </c>
      <c r="B32" s="7" t="s">
        <v>1</v>
      </c>
      <c r="C32" s="7" t="s">
        <v>7</v>
      </c>
      <c r="D32" s="7" t="s">
        <v>8</v>
      </c>
      <c r="E32" s="7" t="s">
        <v>1</v>
      </c>
      <c r="F32" s="7" t="s">
        <v>7</v>
      </c>
      <c r="G32" s="7" t="s">
        <v>8</v>
      </c>
      <c r="K32" s="10"/>
      <c r="L32" s="10"/>
      <c r="M32" s="10"/>
      <c r="N32" s="11"/>
    </row>
    <row r="33" spans="1:14" ht="15">
      <c r="A33" s="33">
        <f aca="true" t="shared" si="0" ref="A33:A56">A5</f>
        <v>40163.041666666664</v>
      </c>
      <c r="B33" s="8">
        <f>C33/(Напряжение!C11*SQRT(3))*1000</f>
        <v>63.3072166974952</v>
      </c>
      <c r="C33" s="8">
        <f>'[2]Ведомость'!E10/1000</f>
        <v>0.7008</v>
      </c>
      <c r="D33" s="8">
        <f>'[2]Ведомость'!F10/1000</f>
        <v>0.7392000000000001</v>
      </c>
      <c r="E33" s="8">
        <f>F33/(Напряжение!E11*SQRT(3))*1000</f>
        <v>114.89377675029411</v>
      </c>
      <c r="F33" s="8">
        <f>'[2]Ведомость'!I10/1000</f>
        <v>1.2672</v>
      </c>
      <c r="G33" s="8">
        <f>'[2]Ведомость'!J10/1000</f>
        <v>1.164</v>
      </c>
      <c r="K33" s="12"/>
      <c r="L33" s="12"/>
      <c r="M33" s="12"/>
      <c r="N33" s="15"/>
    </row>
    <row r="34" spans="1:14" ht="15">
      <c r="A34" s="33">
        <f t="shared" si="0"/>
        <v>40163.0833333333</v>
      </c>
      <c r="B34" s="8">
        <f>C34/(Напряжение!C12*SQRT(3))*1000</f>
        <v>69.4885161748412</v>
      </c>
      <c r="C34" s="8">
        <f>'[2]Ведомость'!E11/1000</f>
        <v>0.7704</v>
      </c>
      <c r="D34" s="8">
        <f>'[2]Ведомость'!F11/1000</f>
        <v>0.7296</v>
      </c>
      <c r="E34" s="8">
        <f>F34/(Напряжение!E12*SQRT(3))*1000</f>
        <v>124.0836112025118</v>
      </c>
      <c r="F34" s="8">
        <f>'[2]Ведомость'!I11/1000</f>
        <v>1.3704</v>
      </c>
      <c r="G34" s="8">
        <f>'[2]Ведомость'!J11/1000</f>
        <v>1.1496</v>
      </c>
      <c r="K34" s="12"/>
      <c r="L34" s="12"/>
      <c r="M34" s="12"/>
      <c r="N34" s="15"/>
    </row>
    <row r="35" spans="1:14" ht="15">
      <c r="A35" s="33">
        <f t="shared" si="0"/>
        <v>40163.125</v>
      </c>
      <c r="B35" s="8">
        <f>C35/(Напряжение!C13*SQRT(3))*1000</f>
        <v>88.67477974815826</v>
      </c>
      <c r="C35" s="8">
        <f>'[2]Ведомость'!E12/1000</f>
        <v>0.984</v>
      </c>
      <c r="D35" s="8">
        <f>'[2]Ведомость'!F12/1000</f>
        <v>0.7224</v>
      </c>
      <c r="E35" s="8">
        <f>F35/(Напряжение!E13*SQRT(3))*1000</f>
        <v>147.17543371393754</v>
      </c>
      <c r="F35" s="8">
        <f>'[2]Ведомость'!I12/1000</f>
        <v>1.6271999999999998</v>
      </c>
      <c r="G35" s="8">
        <f>'[2]Ведомость'!J12/1000</f>
        <v>1.1111999999999997</v>
      </c>
      <c r="K35" s="12"/>
      <c r="L35" s="12"/>
      <c r="M35" s="12"/>
      <c r="N35" s="15"/>
    </row>
    <row r="36" spans="1:14" ht="15">
      <c r="A36" s="33">
        <f t="shared" si="0"/>
        <v>40163.1666666667</v>
      </c>
      <c r="B36" s="8">
        <f>C36/(Напряжение!C14*SQRT(3))*1000</f>
        <v>108.52750541351335</v>
      </c>
      <c r="C36" s="8">
        <f>'[2]Ведомость'!E13/1000</f>
        <v>1.2024000000000001</v>
      </c>
      <c r="D36" s="8">
        <f>'[2]Ведомость'!F13/1000</f>
        <v>0.7272000000000001</v>
      </c>
      <c r="E36" s="8">
        <f>F36/(Напряжение!E14*SQRT(3))*1000</f>
        <v>179.05412593636498</v>
      </c>
      <c r="F36" s="8">
        <f>'[2]Ведомость'!I13/1000</f>
        <v>1.9775999999999998</v>
      </c>
      <c r="G36" s="8">
        <f>'[2]Ведомость'!J13/1000</f>
        <v>1.1184</v>
      </c>
      <c r="K36" s="12"/>
      <c r="L36" s="12"/>
      <c r="M36" s="12"/>
      <c r="N36" s="15"/>
    </row>
    <row r="37" spans="1:14" ht="15">
      <c r="A37" s="33">
        <f t="shared" si="0"/>
        <v>40163.2083333333</v>
      </c>
      <c r="B37" s="8">
        <f>C37/(Напряжение!C15*SQRT(3))*1000</f>
        <v>116.06319080309494</v>
      </c>
      <c r="C37" s="8">
        <f>'[2]Ведомость'!E14/1000</f>
        <v>1.284</v>
      </c>
      <c r="D37" s="8">
        <f>'[2]Ведомость'!F14/1000</f>
        <v>0.7272000000000001</v>
      </c>
      <c r="E37" s="8">
        <f>F37/(Напряжение!E15*SQRT(3))*1000</f>
        <v>195.00642187628097</v>
      </c>
      <c r="F37" s="8">
        <f>'[2]Ведомость'!I14/1000</f>
        <v>2.1408</v>
      </c>
      <c r="G37" s="8">
        <f>'[2]Ведомость'!J14/1000</f>
        <v>1.1448</v>
      </c>
      <c r="K37" s="12"/>
      <c r="L37" s="12"/>
      <c r="M37" s="12"/>
      <c r="N37" s="15"/>
    </row>
    <row r="38" spans="1:14" ht="15">
      <c r="A38" s="33">
        <f t="shared" si="0"/>
        <v>40163.25</v>
      </c>
      <c r="B38" s="8">
        <f>C38/(Напряжение!C16*SQRT(3))*1000</f>
        <v>122.15416928261229</v>
      </c>
      <c r="C38" s="8">
        <f>'[2]Ведомость'!E15/1000</f>
        <v>1.3536</v>
      </c>
      <c r="D38" s="8">
        <f>'[2]Ведомость'!F15/1000</f>
        <v>0.792</v>
      </c>
      <c r="E38" s="8">
        <f>F38/(Напряжение!E16*SQRT(3))*1000</f>
        <v>199.77011881136784</v>
      </c>
      <c r="F38" s="8">
        <f>'[2]Ведомость'!I15/1000</f>
        <v>2.196</v>
      </c>
      <c r="G38" s="8">
        <f>'[2]Ведомость'!J15/1000</f>
        <v>1.1471999999999998</v>
      </c>
      <c r="K38" s="12"/>
      <c r="L38" s="12"/>
      <c r="M38" s="12"/>
      <c r="N38" s="15"/>
    </row>
    <row r="39" spans="1:14" ht="15">
      <c r="A39" s="33">
        <f t="shared" si="0"/>
        <v>40163.2916666667</v>
      </c>
      <c r="B39" s="8">
        <f>C39/(Напряжение!C17*SQRT(3))*1000</f>
        <v>130.26503771121926</v>
      </c>
      <c r="C39" s="8">
        <f>'[2]Ведомость'!E16/1000</f>
        <v>1.4327999999999999</v>
      </c>
      <c r="D39" s="8">
        <f>'[2]Ведомость'!F16/1000</f>
        <v>0.8256</v>
      </c>
      <c r="E39" s="8">
        <f>F39/(Напряжение!E17*SQRT(3))*1000</f>
        <v>211.82891057689102</v>
      </c>
      <c r="F39" s="8">
        <f>'[2]Ведомость'!I16/1000</f>
        <v>2.3112</v>
      </c>
      <c r="G39" s="8">
        <f>'[2]Ведомость'!J16/1000</f>
        <v>1.2216</v>
      </c>
      <c r="K39" s="12"/>
      <c r="L39" s="12"/>
      <c r="M39" s="12"/>
      <c r="N39" s="15"/>
    </row>
    <row r="40" spans="1:14" ht="15">
      <c r="A40" s="33">
        <f t="shared" si="0"/>
        <v>40163.3333333333</v>
      </c>
      <c r="B40" s="8">
        <f>C40/(Напряжение!C18*SQRT(3))*1000</f>
        <v>137.19415772456912</v>
      </c>
      <c r="C40" s="8">
        <f>'[2]Ведомость'!E17/1000</f>
        <v>1.5095999999999998</v>
      </c>
      <c r="D40" s="8">
        <f>'[2]Ведомость'!F17/1000</f>
        <v>0.8904</v>
      </c>
      <c r="E40" s="8">
        <f>F40/(Напряжение!E18*SQRT(3))*1000</f>
        <v>211.94454447542134</v>
      </c>
      <c r="F40" s="8">
        <f>'[2]Ведомость'!I17/1000</f>
        <v>2.3136000000000005</v>
      </c>
      <c r="G40" s="8">
        <f>'[2]Ведомость'!J17/1000</f>
        <v>1.2216</v>
      </c>
      <c r="K40" s="12"/>
      <c r="L40" s="12"/>
      <c r="M40" s="12"/>
      <c r="N40" s="15"/>
    </row>
    <row r="41" spans="1:14" ht="15">
      <c r="A41" s="33">
        <f t="shared" si="0"/>
        <v>40163.375</v>
      </c>
      <c r="B41" s="8">
        <f>C41/(Напряжение!C19*SQRT(3))*1000</f>
        <v>125.80337281676915</v>
      </c>
      <c r="C41" s="8">
        <f>'[2]Ведомость'!E18/1000</f>
        <v>1.3848</v>
      </c>
      <c r="D41" s="8">
        <f>'[2]Ведомость'!F18/1000</f>
        <v>0.7607999999999999</v>
      </c>
      <c r="E41" s="8">
        <f>F41/(Напряжение!E19*SQRT(3))*1000</f>
        <v>213.37855327619496</v>
      </c>
      <c r="F41" s="8">
        <f>'[2]Ведомость'!I18/1000</f>
        <v>2.3304</v>
      </c>
      <c r="G41" s="8">
        <f>'[2]Ведомость'!J18/1000</f>
        <v>1.2311999999999999</v>
      </c>
      <c r="K41" s="12"/>
      <c r="L41" s="12"/>
      <c r="M41" s="12"/>
      <c r="N41" s="15"/>
    </row>
    <row r="42" spans="1:14" ht="15">
      <c r="A42" s="33">
        <f t="shared" si="0"/>
        <v>40163.4166666667</v>
      </c>
      <c r="B42" s="8">
        <f>C42/(Напряжение!C20*SQRT(3))*1000</f>
        <v>134.47241372170754</v>
      </c>
      <c r="C42" s="8">
        <f>'[2]Ведомость'!E19/1000</f>
        <v>1.4808000000000001</v>
      </c>
      <c r="D42" s="8">
        <f>'[2]Ведомость'!F19/1000</f>
        <v>0.84</v>
      </c>
      <c r="E42" s="8">
        <f>F42/(Напряжение!E20*SQRT(3))*1000</f>
        <v>206.46470647829693</v>
      </c>
      <c r="F42" s="8">
        <f>'[2]Ведомость'!I19/1000</f>
        <v>2.256</v>
      </c>
      <c r="G42" s="8">
        <f>'[2]Ведомость'!J19/1000</f>
        <v>1.2024000000000001</v>
      </c>
      <c r="K42" s="12"/>
      <c r="L42" s="12"/>
      <c r="M42" s="12"/>
      <c r="N42" s="15"/>
    </row>
    <row r="43" spans="1:14" ht="15">
      <c r="A43" s="33">
        <f t="shared" si="0"/>
        <v>40163.4583333333</v>
      </c>
      <c r="B43" s="8">
        <f>C43/(Напряжение!C21*SQRT(3))*1000</f>
        <v>121.78433660624201</v>
      </c>
      <c r="C43" s="8">
        <f>'[2]Ведомость'!E20/1000</f>
        <v>1.3416</v>
      </c>
      <c r="D43" s="8">
        <f>'[2]Ведомость'!F20/1000</f>
        <v>0.7656000000000001</v>
      </c>
      <c r="E43" s="8">
        <f>F43/(Напряжение!E21*SQRT(3))*1000</f>
        <v>201.3139559198542</v>
      </c>
      <c r="F43" s="8">
        <f>'[2]Ведомость'!I20/1000</f>
        <v>2.2008</v>
      </c>
      <c r="G43" s="8">
        <f>'[2]Ведомость'!J20/1000</f>
        <v>1.1976</v>
      </c>
      <c r="K43" s="12"/>
      <c r="L43" s="12"/>
      <c r="M43" s="12"/>
      <c r="N43" s="15"/>
    </row>
    <row r="44" spans="1:14" ht="15">
      <c r="A44" s="33">
        <f t="shared" si="0"/>
        <v>40163.5</v>
      </c>
      <c r="B44" s="8">
        <f>C44/(Напряжение!C22*SQRT(3))*1000</f>
        <v>126.52824781243332</v>
      </c>
      <c r="C44" s="8">
        <f>'[2]Ведомость'!E21/1000</f>
        <v>1.3944</v>
      </c>
      <c r="D44" s="8">
        <f>'[2]Ведомость'!F21/1000</f>
        <v>0.8016</v>
      </c>
      <c r="E44" s="8">
        <f>F44/(Напряжение!E22*SQRT(3))*1000</f>
        <v>195.7293909513557</v>
      </c>
      <c r="F44" s="8">
        <f>'[2]Ведомость'!I21/1000</f>
        <v>2.1408</v>
      </c>
      <c r="G44" s="8">
        <f>'[2]Ведомость'!J21/1000</f>
        <v>1.1952</v>
      </c>
      <c r="K44" s="12"/>
      <c r="L44" s="12"/>
      <c r="M44" s="12"/>
      <c r="N44" s="15"/>
    </row>
    <row r="45" spans="1:14" ht="15">
      <c r="A45" s="33">
        <f t="shared" si="0"/>
        <v>40163.5416666667</v>
      </c>
      <c r="B45" s="8">
        <f>C45/(Напряжение!C23*SQRT(3))*1000</f>
        <v>129.96230748403477</v>
      </c>
      <c r="C45" s="8">
        <f>'[2]Ведомость'!E22/1000</f>
        <v>1.4327999999999999</v>
      </c>
      <c r="D45" s="8">
        <f>'[2]Ведомость'!F22/1000</f>
        <v>0.8208</v>
      </c>
      <c r="E45" s="8">
        <f>F45/(Напряжение!E23*SQRT(3))*1000</f>
        <v>198.7037831394576</v>
      </c>
      <c r="F45" s="8">
        <f>'[2]Ведомость'!I22/1000</f>
        <v>2.1743999999999994</v>
      </c>
      <c r="G45" s="8">
        <f>'[2]Ведомость'!J22/1000</f>
        <v>1.2024000000000001</v>
      </c>
      <c r="K45" s="12"/>
      <c r="L45" s="12"/>
      <c r="M45" s="12"/>
      <c r="N45" s="15"/>
    </row>
    <row r="46" spans="1:14" ht="15">
      <c r="A46" s="33">
        <f t="shared" si="0"/>
        <v>40163.5833333333</v>
      </c>
      <c r="B46" s="8">
        <f>C46/(Напряжение!C24*SQRT(3))*1000</f>
        <v>131.00003128115367</v>
      </c>
      <c r="C46" s="8">
        <f>'[2]Ведомость'!E23/1000</f>
        <v>1.4448</v>
      </c>
      <c r="D46" s="8">
        <f>'[2]Ведомость'!F23/1000</f>
        <v>0.8424</v>
      </c>
      <c r="E46" s="8">
        <f>F46/(Напряжение!E24*SQRT(3))*1000</f>
        <v>199.48315230511278</v>
      </c>
      <c r="F46" s="8">
        <f>'[2]Ведомость'!I23/1000</f>
        <v>2.184</v>
      </c>
      <c r="G46" s="8">
        <f>'[2]Ведомость'!J23/1000</f>
        <v>1.2072</v>
      </c>
      <c r="K46" s="12"/>
      <c r="L46" s="12"/>
      <c r="M46" s="12"/>
      <c r="N46" s="15"/>
    </row>
    <row r="47" spans="1:14" ht="15">
      <c r="A47" s="33">
        <f t="shared" si="0"/>
        <v>40163.625</v>
      </c>
      <c r="B47" s="8">
        <f>C47/(Напряжение!C25*SQRT(3))*1000</f>
        <v>142.69560554816178</v>
      </c>
      <c r="C47" s="8">
        <f>'[2]Ведомость'!E24/1000</f>
        <v>1.5744</v>
      </c>
      <c r="D47" s="8">
        <f>'[2]Ведомость'!F24/1000</f>
        <v>0.8496</v>
      </c>
      <c r="E47" s="8">
        <f>F47/(Напряжение!E25*SQRT(3))*1000</f>
        <v>196.09876658623088</v>
      </c>
      <c r="F47" s="8">
        <f>'[2]Ведомость'!I24/1000</f>
        <v>2.148</v>
      </c>
      <c r="G47" s="8">
        <f>'[2]Ведомость'!J24/1000</f>
        <v>1.1616</v>
      </c>
      <c r="K47" s="12"/>
      <c r="L47" s="12"/>
      <c r="M47" s="12"/>
      <c r="N47" s="15"/>
    </row>
    <row r="48" spans="1:14" ht="15">
      <c r="A48" s="33">
        <f t="shared" si="0"/>
        <v>40163.6666666667</v>
      </c>
      <c r="B48" s="8">
        <f>C48/(Напряжение!C26*SQRT(3))*1000</f>
        <v>141.3357515034817</v>
      </c>
      <c r="C48" s="8">
        <f>'[2]Ведомость'!E25/1000</f>
        <v>1.56</v>
      </c>
      <c r="D48" s="8">
        <f>'[2]Ведомость'!F25/1000</f>
        <v>0.7752</v>
      </c>
      <c r="E48" s="8">
        <f>F48/(Напряжение!E26*SQRT(3))*1000</f>
        <v>198.6305913557916</v>
      </c>
      <c r="F48" s="8">
        <f>'[2]Ведомость'!I25/1000</f>
        <v>2.1768</v>
      </c>
      <c r="G48" s="8">
        <f>'[2]Ведомость'!J25/1000</f>
        <v>1.1688000000000003</v>
      </c>
      <c r="K48" s="12"/>
      <c r="L48" s="12"/>
      <c r="M48" s="12"/>
      <c r="N48" s="15"/>
    </row>
    <row r="49" spans="1:14" ht="15">
      <c r="A49" s="33">
        <f t="shared" si="0"/>
        <v>40163.7083333333</v>
      </c>
      <c r="B49" s="8">
        <f>C49/(Напряжение!C27*SQRT(3))*1000</f>
        <v>145.410850406233</v>
      </c>
      <c r="C49" s="8">
        <f>'[2]Ведомость'!E26/1000</f>
        <v>1.6056</v>
      </c>
      <c r="D49" s="8">
        <f>'[2]Ведомость'!F26/1000</f>
        <v>0.7632000000000001</v>
      </c>
      <c r="E49" s="8">
        <f>F49/(Напряжение!E27*SQRT(3))*1000</f>
        <v>202.03553169491687</v>
      </c>
      <c r="F49" s="8">
        <f>'[2]Ведомость'!I26/1000</f>
        <v>2.2152</v>
      </c>
      <c r="G49" s="8">
        <f>'[2]Ведомость'!J26/1000</f>
        <v>1.164</v>
      </c>
      <c r="K49" s="12"/>
      <c r="L49" s="12"/>
      <c r="M49" s="12"/>
      <c r="N49" s="15"/>
    </row>
    <row r="50" spans="1:14" ht="15">
      <c r="A50" s="33">
        <f t="shared" si="0"/>
        <v>40163.75</v>
      </c>
      <c r="B50" s="8">
        <f>C50/(Напряжение!C28*SQRT(3))*1000</f>
        <v>148.6136992571488</v>
      </c>
      <c r="C50" s="8">
        <f>'[2]Ведомость'!E27/1000</f>
        <v>1.6416</v>
      </c>
      <c r="D50" s="8">
        <f>'[2]Ведомость'!F27/1000</f>
        <v>0.756</v>
      </c>
      <c r="E50" s="8">
        <f>F50/(Напряжение!E28*SQRT(3))*1000</f>
        <v>204.34322332291293</v>
      </c>
      <c r="F50" s="8">
        <f>'[2]Ведомость'!I27/1000</f>
        <v>2.2416000000000005</v>
      </c>
      <c r="G50" s="8">
        <f>'[2]Ведомость'!J27/1000</f>
        <v>1.1448000000000003</v>
      </c>
      <c r="K50" s="12"/>
      <c r="L50" s="12"/>
      <c r="M50" s="12"/>
      <c r="N50" s="15"/>
    </row>
    <row r="51" spans="1:14" ht="15">
      <c r="A51" s="33">
        <f t="shared" si="0"/>
        <v>40163.7916666667</v>
      </c>
      <c r="B51" s="8">
        <f>C51/(Напряжение!C29*SQRT(3))*1000</f>
        <v>151.37971095597086</v>
      </c>
      <c r="C51" s="8">
        <f>'[2]Ведомость'!E28/1000</f>
        <v>1.6728</v>
      </c>
      <c r="D51" s="8">
        <f>'[2]Ведомость'!F28/1000</f>
        <v>0.7272000000000001</v>
      </c>
      <c r="E51" s="8">
        <f>F51/(Напряжение!E29*SQRT(3))*1000</f>
        <v>204.24320357870252</v>
      </c>
      <c r="F51" s="8">
        <f>'[2]Ведомость'!I28/1000</f>
        <v>2.2416</v>
      </c>
      <c r="G51" s="8">
        <f>'[2]Ведомость'!J28/1000</f>
        <v>1.1496</v>
      </c>
      <c r="K51" s="12"/>
      <c r="L51" s="12"/>
      <c r="M51" s="12"/>
      <c r="N51" s="15"/>
    </row>
    <row r="52" spans="1:14" ht="15">
      <c r="A52" s="33">
        <f t="shared" si="0"/>
        <v>40163.8333333333</v>
      </c>
      <c r="B52" s="8">
        <f>C52/(Напряжение!C30*SQRT(3))*1000</f>
        <v>143.0712871503874</v>
      </c>
      <c r="C52" s="8">
        <f>'[2]Ведомость'!E29/1000</f>
        <v>1.5816</v>
      </c>
      <c r="D52" s="8">
        <f>'[2]Ведомость'!F29/1000</f>
        <v>0.7296</v>
      </c>
      <c r="E52" s="8">
        <f>F52/(Напряжение!E30*SQRT(3))*1000</f>
        <v>191.2477210784951</v>
      </c>
      <c r="F52" s="8">
        <f>'[2]Ведомость'!I29/1000</f>
        <v>2.1</v>
      </c>
      <c r="G52" s="8">
        <f>'[2]Ведомость'!J29/1000</f>
        <v>1.1448000000000003</v>
      </c>
      <c r="K52" s="12"/>
      <c r="L52" s="12"/>
      <c r="M52" s="12"/>
      <c r="N52" s="15"/>
    </row>
    <row r="53" spans="1:14" ht="15">
      <c r="A53" s="33">
        <f t="shared" si="0"/>
        <v>40163.875</v>
      </c>
      <c r="B53" s="8">
        <f>C53/(Напряжение!C31*SQRT(3))*1000</f>
        <v>108.07586795718704</v>
      </c>
      <c r="C53" s="8">
        <f>'[2]Ведомость'!E30/1000</f>
        <v>1.1952</v>
      </c>
      <c r="D53" s="8">
        <f>'[2]Ведомость'!F30/1000</f>
        <v>0.7464</v>
      </c>
      <c r="E53" s="8">
        <f>F53/(Напряжение!E31*SQRT(3))*1000</f>
        <v>157.29261542119377</v>
      </c>
      <c r="F53" s="8">
        <f>'[2]Ведомость'!I30/1000</f>
        <v>1.728</v>
      </c>
      <c r="G53" s="8">
        <f>'[2]Ведомость'!J30/1000</f>
        <v>1.164</v>
      </c>
      <c r="K53" s="12"/>
      <c r="L53" s="12"/>
      <c r="M53" s="12"/>
      <c r="N53" s="15"/>
    </row>
    <row r="54" spans="1:14" ht="15">
      <c r="A54" s="33">
        <f t="shared" si="0"/>
        <v>40163.9166666667</v>
      </c>
      <c r="B54" s="8">
        <f>C54/(Напряжение!C32*SQRT(3))*1000</f>
        <v>83.95424493650961</v>
      </c>
      <c r="C54" s="8">
        <f>'[2]Ведомость'!E31/1000</f>
        <v>0.9288</v>
      </c>
      <c r="D54" s="8">
        <f>'[2]Ведомость'!F31/1000</f>
        <v>0.7367999999999999</v>
      </c>
      <c r="E54" s="8">
        <f>F54/(Напряжение!E32*SQRT(3))*1000</f>
        <v>135.16186397454123</v>
      </c>
      <c r="F54" s="8">
        <f>'[2]Ведомость'!I31/1000</f>
        <v>1.4855999999999998</v>
      </c>
      <c r="G54" s="8">
        <f>'[2]Ведомость'!J31/1000</f>
        <v>1.1591999999999998</v>
      </c>
      <c r="K54" s="12"/>
      <c r="L54" s="12"/>
      <c r="M54" s="12"/>
      <c r="N54" s="15"/>
    </row>
    <row r="55" spans="1:14" ht="15">
      <c r="A55" s="33">
        <f t="shared" si="0"/>
        <v>40163.9583333333</v>
      </c>
      <c r="B55" s="8">
        <f>C55/(Напряжение!C33*SQRT(3))*1000</f>
        <v>71.34442496989818</v>
      </c>
      <c r="C55" s="8">
        <f>'[2]Ведомость'!E32/1000</f>
        <v>0.7895999999999999</v>
      </c>
      <c r="D55" s="8">
        <f>'[2]Ведомость'!F32/1000</f>
        <v>0.7152000000000001</v>
      </c>
      <c r="E55" s="8">
        <f>F55/(Напряжение!E33*SQRT(3))*1000</f>
        <v>123.09216689682795</v>
      </c>
      <c r="F55" s="8">
        <f>'[2]Ведомость'!I32/1000</f>
        <v>1.3536</v>
      </c>
      <c r="G55" s="8">
        <f>'[2]Ведомость'!J32/1000</f>
        <v>1.1376</v>
      </c>
      <c r="K55" s="12"/>
      <c r="L55" s="12"/>
      <c r="M55" s="12"/>
      <c r="N55" s="15"/>
    </row>
    <row r="56" spans="1:14" ht="15">
      <c r="A56" s="33">
        <f t="shared" si="0"/>
        <v>40164</v>
      </c>
      <c r="B56" s="8">
        <f>C56/(Напряжение!C34*SQRT(3))*1000</f>
        <v>70.01629107123392</v>
      </c>
      <c r="C56" s="8">
        <f>'[2]Ведомость'!E33/1000</f>
        <v>0.7752</v>
      </c>
      <c r="D56" s="8">
        <f>'[2]Ведомость'!F33/1000</f>
        <v>0.708</v>
      </c>
      <c r="E56" s="8">
        <f>F56/(Напряжение!E34*SQRT(3))*1000</f>
        <v>117.79666786311485</v>
      </c>
      <c r="F56" s="8">
        <f>'[2]Ведомость'!I33/1000</f>
        <v>1.296</v>
      </c>
      <c r="G56" s="8">
        <f>'[2]Ведомость'!J33/1000</f>
        <v>1.1304</v>
      </c>
      <c r="K56" s="12"/>
      <c r="L56" s="12"/>
      <c r="M56" s="12"/>
      <c r="N56" s="15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3" ht="15">
      <c r="A59" s="35"/>
      <c r="B59" s="71" t="s">
        <v>10</v>
      </c>
      <c r="C59" s="73"/>
      <c r="D59" s="72"/>
      <c r="E59" s="70" t="s">
        <v>9</v>
      </c>
      <c r="F59" s="70"/>
      <c r="G59" s="70"/>
      <c r="K59" s="13"/>
      <c r="L59" s="13"/>
      <c r="M59" s="13"/>
    </row>
    <row r="60" spans="1:14" ht="15">
      <c r="A60" s="32" t="s">
        <v>0</v>
      </c>
      <c r="B60" s="7" t="s">
        <v>1</v>
      </c>
      <c r="C60" s="7" t="s">
        <v>7</v>
      </c>
      <c r="D60" s="7" t="s">
        <v>8</v>
      </c>
      <c r="E60" s="7" t="s">
        <v>1</v>
      </c>
      <c r="F60" s="7" t="s">
        <v>7</v>
      </c>
      <c r="G60" s="7" t="s">
        <v>8</v>
      </c>
      <c r="K60" s="10"/>
      <c r="L60" s="10"/>
      <c r="M60" s="11"/>
      <c r="N60" s="3"/>
    </row>
    <row r="61" spans="1:14" ht="15">
      <c r="A61" s="33">
        <f>A33</f>
        <v>40163.041666666664</v>
      </c>
      <c r="B61" s="24" t="s">
        <v>33</v>
      </c>
      <c r="C61" s="8">
        <f>C5+C33</f>
        <v>1.6374</v>
      </c>
      <c r="D61" s="8">
        <f>D5+D33</f>
        <v>0.7896000000000001</v>
      </c>
      <c r="E61" s="24" t="s">
        <v>33</v>
      </c>
      <c r="F61" s="8">
        <f aca="true" t="shared" si="1" ref="F61:G61">F5+F33</f>
        <v>1.4352</v>
      </c>
      <c r="G61" s="8">
        <f t="shared" si="1"/>
        <v>1.3068</v>
      </c>
      <c r="I61" s="27"/>
      <c r="K61" s="12"/>
      <c r="L61" s="12"/>
      <c r="M61" s="12"/>
      <c r="N61" s="6"/>
    </row>
    <row r="62" spans="1:14" ht="15">
      <c r="A62" s="33">
        <f>A39</f>
        <v>40163.2916666667</v>
      </c>
      <c r="B62" s="24" t="s">
        <v>33</v>
      </c>
      <c r="C62" s="8">
        <f>C11+C39</f>
        <v>2.3232</v>
      </c>
      <c r="D62" s="8">
        <f>D11+D39</f>
        <v>0.8676</v>
      </c>
      <c r="E62" s="24" t="s">
        <v>33</v>
      </c>
      <c r="F62" s="8">
        <f>F11+F39</f>
        <v>2.4918</v>
      </c>
      <c r="G62" s="8">
        <f>G11+G39</f>
        <v>1.3854</v>
      </c>
      <c r="I62" s="27"/>
      <c r="K62" s="12"/>
      <c r="L62" s="12"/>
      <c r="M62" s="12"/>
      <c r="N62" s="6"/>
    </row>
    <row r="63" spans="1:14" ht="15">
      <c r="A63" s="33">
        <f>A47</f>
        <v>40163.625</v>
      </c>
      <c r="B63" s="24" t="s">
        <v>33</v>
      </c>
      <c r="C63" s="8">
        <f>C14+C42</f>
        <v>2.1612</v>
      </c>
      <c r="D63" s="8">
        <f>D14+D42</f>
        <v>0.84</v>
      </c>
      <c r="E63" s="24" t="s">
        <v>33</v>
      </c>
      <c r="F63" s="8">
        <f>F14+F42</f>
        <v>2.4029999999999996</v>
      </c>
      <c r="G63" s="8">
        <f>G14+G42</f>
        <v>1.3452000000000002</v>
      </c>
      <c r="I63" s="27"/>
      <c r="K63" s="12"/>
      <c r="L63" s="12"/>
      <c r="M63" s="12"/>
      <c r="N63" s="6"/>
    </row>
    <row r="64" spans="1:14" ht="15">
      <c r="A64" s="33">
        <f>A50</f>
        <v>40163.75</v>
      </c>
      <c r="B64" s="24" t="s">
        <v>33</v>
      </c>
      <c r="C64" s="8">
        <f>C22+C50</f>
        <v>2.5152</v>
      </c>
      <c r="D64" s="8">
        <f>D22+D50</f>
        <v>0.756</v>
      </c>
      <c r="E64" s="24" t="s">
        <v>33</v>
      </c>
      <c r="F64" s="8">
        <f aca="true" t="shared" si="2" ref="F64:G64">F22+F50</f>
        <v>2.4012000000000007</v>
      </c>
      <c r="G64" s="8">
        <f t="shared" si="2"/>
        <v>1.3002000000000002</v>
      </c>
      <c r="I64" s="27"/>
      <c r="K64" s="12"/>
      <c r="L64" s="12"/>
      <c r="M64" s="12"/>
      <c r="N64" s="6"/>
    </row>
  </sheetData>
  <mergeCells count="7">
    <mergeCell ref="B59:D59"/>
    <mergeCell ref="E59:G59"/>
    <mergeCell ref="I3:J3"/>
    <mergeCell ref="B31:D31"/>
    <mergeCell ref="E31:G31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workbookViewId="0" topLeftCell="A1">
      <selection activeCell="B113" sqref="B113"/>
    </sheetView>
  </sheetViews>
  <sheetFormatPr defaultColWidth="9.140625" defaultRowHeight="15"/>
  <cols>
    <col min="1" max="1" width="9.140625" style="34" customWidth="1"/>
    <col min="13" max="13" width="10.7109375" style="0" bestFit="1" customWidth="1"/>
    <col min="15" max="15" width="9.140625" style="34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28" ht="15">
      <c r="A1" s="14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'Нагрузка ежечасно'!M1</f>
        <v>41808</v>
      </c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</row>
    <row r="2" spans="1:13" ht="15">
      <c r="A2" s="31"/>
      <c r="B2" s="76" t="str">
        <f>'[2]Ведомость'!$M$7</f>
        <v>Белоярская Яч.  1 (тп6)</v>
      </c>
      <c r="C2" s="77"/>
      <c r="D2" s="78"/>
      <c r="E2" s="76" t="str">
        <f>'[2]Ведомость'!$O$7</f>
        <v>Белоярская Яч.  2 (тп7)</v>
      </c>
      <c r="F2" s="77"/>
      <c r="G2" s="78"/>
      <c r="H2" s="75" t="str">
        <f>'[2]Ведомость'!$Q$7</f>
        <v>Белоярская Яч.  3 (тп8)</v>
      </c>
      <c r="I2" s="68"/>
      <c r="J2" s="68"/>
      <c r="K2" s="75" t="str">
        <f>'[2]Ведомость'!$S$7</f>
        <v>Белоярская Яч.  4</v>
      </c>
      <c r="L2" s="68"/>
      <c r="M2" s="68"/>
    </row>
    <row r="3" spans="1:14" ht="15">
      <c r="A3" s="43" t="s">
        <v>0</v>
      </c>
      <c r="B3" s="30" t="s">
        <v>1</v>
      </c>
      <c r="C3" s="30" t="s">
        <v>2</v>
      </c>
      <c r="D3" s="30" t="s">
        <v>3</v>
      </c>
      <c r="E3" s="30" t="s">
        <v>1</v>
      </c>
      <c r="F3" s="30" t="s">
        <v>2</v>
      </c>
      <c r="G3" s="30" t="s">
        <v>3</v>
      </c>
      <c r="H3" s="30" t="s">
        <v>1</v>
      </c>
      <c r="I3" s="30" t="s">
        <v>2</v>
      </c>
      <c r="J3" s="30" t="s">
        <v>3</v>
      </c>
      <c r="K3" s="30" t="s">
        <v>1</v>
      </c>
      <c r="L3" s="30" t="s">
        <v>2</v>
      </c>
      <c r="M3" s="30" t="s">
        <v>3</v>
      </c>
      <c r="N3" s="45"/>
    </row>
    <row r="4" spans="1:14" ht="15">
      <c r="A4" s="33">
        <f>'Нагрузка ежечасно'!A5</f>
        <v>40163.041666666664</v>
      </c>
      <c r="B4" s="8">
        <f>C4/(Напряжение!C12*SQRT(3))</f>
        <v>0</v>
      </c>
      <c r="C4" s="8">
        <f>'[2]Ведомость'!M10</f>
        <v>0</v>
      </c>
      <c r="D4" s="8">
        <f>'[2]Ведомость'!N10</f>
        <v>0</v>
      </c>
      <c r="E4" s="8">
        <f>F4/(Напряжение!C12*SQRT(3))</f>
        <v>0</v>
      </c>
      <c r="F4" s="8">
        <f>'[2]Ведомость'!O10</f>
        <v>0</v>
      </c>
      <c r="G4" s="8">
        <f>'[2]Ведомость'!P10</f>
        <v>0</v>
      </c>
      <c r="H4" s="8">
        <f>I4/(Напряжение!C12*SQRT(3))</f>
        <v>0.25977015392464</v>
      </c>
      <c r="I4" s="8">
        <f>'[2]Ведомость'!Q10</f>
        <v>2.88</v>
      </c>
      <c r="J4" s="8">
        <f>'[2]Ведомость'!R10</f>
        <v>1.92</v>
      </c>
      <c r="K4" s="8">
        <f>L4/(Напряжение!C12*SQRT(3))</f>
        <v>21.88563546815092</v>
      </c>
      <c r="L4" s="8">
        <f>'[2]Ведомость'!S10</f>
        <v>242.64</v>
      </c>
      <c r="M4" s="8">
        <f>'[2]Ведомость'!T10</f>
        <v>286.56</v>
      </c>
      <c r="N4" s="6"/>
    </row>
    <row r="5" spans="1:14" ht="15" hidden="1">
      <c r="A5" s="33">
        <f>'Нагрузка ежечасно'!A6</f>
        <v>40163.0833333333</v>
      </c>
      <c r="B5" s="8">
        <f>C5/(Напряжение!C13*SQRT(3))</f>
        <v>0</v>
      </c>
      <c r="C5" s="8">
        <f>'[2]Ведомость'!M11</f>
        <v>0</v>
      </c>
      <c r="D5" s="8">
        <f>'[2]Ведомость'!N11</f>
        <v>0</v>
      </c>
      <c r="E5" s="8">
        <f>F5/(Напряжение!C13*SQRT(3))</f>
        <v>0</v>
      </c>
      <c r="F5" s="8">
        <f>'[2]Ведомость'!O11</f>
        <v>0</v>
      </c>
      <c r="G5" s="8">
        <f>'[2]Ведомость'!P11</f>
        <v>0</v>
      </c>
      <c r="H5" s="8">
        <f>I5/(Напряжение!C13*SQRT(3))</f>
        <v>0.1730239604842112</v>
      </c>
      <c r="I5" s="8">
        <f>'[2]Ведомость'!Q11</f>
        <v>1.92</v>
      </c>
      <c r="J5" s="8">
        <f>'[2]Ведомость'!R11</f>
        <v>2.88</v>
      </c>
      <c r="K5" s="8">
        <f>L5/(Напряжение!C13*SQRT(3))</f>
        <v>24.980334294907994</v>
      </c>
      <c r="L5" s="8">
        <f>'[2]Ведомость'!S11</f>
        <v>277.2</v>
      </c>
      <c r="M5" s="8">
        <f>'[2]Ведомость'!T11</f>
        <v>287.28</v>
      </c>
      <c r="N5" s="6"/>
    </row>
    <row r="6" spans="1:14" ht="15" hidden="1">
      <c r="A6" s="33">
        <f>'Нагрузка ежечасно'!A7</f>
        <v>40163.125</v>
      </c>
      <c r="B6" s="8">
        <f>C6/(Напряжение!C14*SQRT(3))</f>
        <v>0</v>
      </c>
      <c r="C6" s="8">
        <f>'[2]Ведомость'!M12</f>
        <v>0</v>
      </c>
      <c r="D6" s="8">
        <f>'[2]Ведомость'!N12</f>
        <v>0</v>
      </c>
      <c r="E6" s="8">
        <f>F6/(Напряжение!C14*SQRT(3))</f>
        <v>0</v>
      </c>
      <c r="F6" s="8">
        <f>'[2]Ведомость'!O12</f>
        <v>0</v>
      </c>
      <c r="G6" s="8">
        <f>'[2]Ведомость'!P12</f>
        <v>0</v>
      </c>
      <c r="H6" s="8">
        <f>I6/(Напряжение!C14*SQRT(3))</f>
        <v>0.17329741383395345</v>
      </c>
      <c r="I6" s="8">
        <f>'[2]Ведомость'!Q12</f>
        <v>1.92</v>
      </c>
      <c r="J6" s="8">
        <f>'[2]Ведомость'!R12</f>
        <v>2.88</v>
      </c>
      <c r="K6" s="8">
        <f>L6/(Напряжение!C14*SQRT(3))</f>
        <v>29.82881735616924</v>
      </c>
      <c r="L6" s="8">
        <f>'[2]Ведомость'!S12</f>
        <v>330.48</v>
      </c>
      <c r="M6" s="8">
        <f>'[2]Ведомость'!T12</f>
        <v>285.12</v>
      </c>
      <c r="N6" s="6"/>
    </row>
    <row r="7" spans="1:14" ht="15" hidden="1">
      <c r="A7" s="33">
        <f>'Нагрузка ежечасно'!A8</f>
        <v>40163.1666666667</v>
      </c>
      <c r="B7" s="8">
        <f>C7/(Напряжение!C15*SQRT(3))</f>
        <v>0</v>
      </c>
      <c r="C7" s="8">
        <f>'[2]Ведомость'!M13</f>
        <v>0</v>
      </c>
      <c r="D7" s="8">
        <f>'[2]Ведомость'!N13</f>
        <v>0</v>
      </c>
      <c r="E7" s="8">
        <f>F7/(Напряжение!C15*SQRT(3))</f>
        <v>0</v>
      </c>
      <c r="F7" s="8">
        <f>'[2]Ведомость'!O13</f>
        <v>0</v>
      </c>
      <c r="G7" s="8">
        <f>'[2]Ведомость'!P13</f>
        <v>0</v>
      </c>
      <c r="H7" s="8">
        <f>I7/(Напряжение!C15*SQRT(3))</f>
        <v>0.17355243484574942</v>
      </c>
      <c r="I7" s="8">
        <f>'[2]Ведомость'!Q13</f>
        <v>1.92</v>
      </c>
      <c r="J7" s="8">
        <f>'[2]Ведомость'!R13</f>
        <v>2.88</v>
      </c>
      <c r="K7" s="8">
        <f>L7/(Напряжение!C15*SQRT(3))</f>
        <v>33.712560468786826</v>
      </c>
      <c r="L7" s="8">
        <f>'[2]Ведомость'!S13</f>
        <v>372.96</v>
      </c>
      <c r="M7" s="8">
        <f>'[2]Ведомость'!T13</f>
        <v>288</v>
      </c>
      <c r="N7" s="6"/>
    </row>
    <row r="8" spans="1:13" ht="15" hidden="1">
      <c r="A8" s="33">
        <f>'Нагрузка ежечасно'!A9</f>
        <v>40163.2083333333</v>
      </c>
      <c r="B8" s="8">
        <f>C8/(Напряжение!C16*SQRT(3))</f>
        <v>0</v>
      </c>
      <c r="C8" s="8">
        <f>'[2]Ведомость'!M14</f>
        <v>0</v>
      </c>
      <c r="D8" s="8">
        <f>'[2]Ведомость'!N14</f>
        <v>0</v>
      </c>
      <c r="E8" s="8">
        <f>F8/(Напряжение!C16*SQRT(3))</f>
        <v>0</v>
      </c>
      <c r="F8" s="8">
        <f>'[2]Ведомость'!O14</f>
        <v>0</v>
      </c>
      <c r="G8" s="8">
        <f>'[2]Ведомость'!P14</f>
        <v>0</v>
      </c>
      <c r="H8" s="8">
        <f>I8/(Напряжение!C16*SQRT(3))</f>
        <v>0.17326832522356353</v>
      </c>
      <c r="I8" s="8">
        <f>'[2]Ведомость'!Q14</f>
        <v>1.92</v>
      </c>
      <c r="J8" s="8">
        <f>'[2]Ведомость'!R14</f>
        <v>2.88</v>
      </c>
      <c r="K8" s="8">
        <f>L8/(Напряжение!C16*SQRT(3))</f>
        <v>37.49093387024856</v>
      </c>
      <c r="L8" s="8">
        <f>'[2]Ведомость'!S14</f>
        <v>415.44</v>
      </c>
      <c r="M8" s="8">
        <f>'[2]Ведомость'!T14</f>
        <v>275.76</v>
      </c>
    </row>
    <row r="9" spans="1:13" ht="15" hidden="1">
      <c r="A9" s="33">
        <f>'Нагрузка ежечасно'!A10</f>
        <v>40163.25</v>
      </c>
      <c r="B9" s="8">
        <f>C9/(Напряжение!C17*SQRT(3))</f>
        <v>0</v>
      </c>
      <c r="C9" s="8">
        <f>'[2]Ведомость'!M15</f>
        <v>0</v>
      </c>
      <c r="D9" s="8">
        <f>'[2]Ведомость'!N15</f>
        <v>0</v>
      </c>
      <c r="E9" s="8">
        <f>F9/(Напряжение!C17*SQRT(3))</f>
        <v>0</v>
      </c>
      <c r="F9" s="8">
        <f>'[2]Ведомость'!O15</f>
        <v>0</v>
      </c>
      <c r="G9" s="8">
        <f>'[2]Ведомость'!P15</f>
        <v>0</v>
      </c>
      <c r="H9" s="8">
        <f>I9/(Напряжение!C17*SQRT(3))</f>
        <v>0.08727975726044844</v>
      </c>
      <c r="I9" s="8">
        <f>'[2]Ведомость'!Q15</f>
        <v>0.96</v>
      </c>
      <c r="J9" s="8">
        <f>'[2]Ведомость'!R15</f>
        <v>1.92</v>
      </c>
      <c r="K9" s="8">
        <f>L9/(Напряжение!C17*SQRT(3))</f>
        <v>48.17842600776755</v>
      </c>
      <c r="L9" s="8">
        <f>'[2]Ведомость'!S15</f>
        <v>529.9200000000001</v>
      </c>
      <c r="M9" s="8">
        <f>'[2]Ведомость'!T15</f>
        <v>354.24</v>
      </c>
    </row>
    <row r="10" spans="1:13" ht="15">
      <c r="A10" s="33">
        <f>'Нагрузка ежечасно'!A11</f>
        <v>40163.2916666667</v>
      </c>
      <c r="B10" s="8">
        <f>C10/(Напряжение!C18*SQRT(3))</f>
        <v>0</v>
      </c>
      <c r="C10" s="8">
        <f>'[2]Ведомость'!M16</f>
        <v>0</v>
      </c>
      <c r="D10" s="8">
        <f>'[2]Ведомость'!N16</f>
        <v>0</v>
      </c>
      <c r="E10" s="8">
        <f>F10/(Напряжение!C18*SQRT(3))</f>
        <v>0</v>
      </c>
      <c r="F10" s="8">
        <f>'[2]Ведомость'!O16</f>
        <v>0</v>
      </c>
      <c r="G10" s="8">
        <f>'[2]Ведомость'!P16</f>
        <v>0</v>
      </c>
      <c r="H10" s="8">
        <f>I10/(Напряжение!C18*SQRT(3))</f>
        <v>0.17449177453045359</v>
      </c>
      <c r="I10" s="8">
        <f>'[2]Ведомость'!Q16</f>
        <v>1.92</v>
      </c>
      <c r="J10" s="8">
        <f>'[2]Ведомость'!R16</f>
        <v>1.92</v>
      </c>
      <c r="K10" s="8">
        <f>L10/(Напряжение!C18*SQRT(3))</f>
        <v>51.300581711953356</v>
      </c>
      <c r="L10" s="8">
        <f>'[2]Ведомость'!S16</f>
        <v>564.48</v>
      </c>
      <c r="M10" s="8">
        <f>'[2]Ведомость'!T16</f>
        <v>381.6</v>
      </c>
    </row>
    <row r="11" spans="1:13" ht="15" hidden="1">
      <c r="A11" s="33">
        <f>'Нагрузка ежечасно'!A12</f>
        <v>40163.3333333333</v>
      </c>
      <c r="B11" s="8">
        <f>C11/(Напряжение!C19*SQRT(3))</f>
        <v>0</v>
      </c>
      <c r="C11" s="8">
        <f>'[2]Ведомость'!M17</f>
        <v>0</v>
      </c>
      <c r="D11" s="8">
        <f>'[2]Ведомость'!N17</f>
        <v>0</v>
      </c>
      <c r="E11" s="8">
        <f>F11/(Напряжение!C19*SQRT(3))</f>
        <v>0</v>
      </c>
      <c r="F11" s="8">
        <f>'[2]Ведомость'!O17</f>
        <v>0</v>
      </c>
      <c r="G11" s="8">
        <f>'[2]Ведомость'!P17</f>
        <v>0</v>
      </c>
      <c r="H11" s="8">
        <f>I11/(Напряжение!C19*SQRT(3))</f>
        <v>0.08721204354715364</v>
      </c>
      <c r="I11" s="8">
        <f>'[2]Ведомость'!Q17</f>
        <v>0.96</v>
      </c>
      <c r="J11" s="8">
        <f>'[2]Ведомость'!R17</f>
        <v>2.88</v>
      </c>
      <c r="K11" s="8">
        <f>L11/(Напряжение!C19*SQRT(3))</f>
        <v>58.80272036166835</v>
      </c>
      <c r="L11" s="8">
        <f>'[2]Ведомость'!S17</f>
        <v>647.28</v>
      </c>
      <c r="M11" s="8">
        <f>'[2]Ведомость'!T17</f>
        <v>443.52</v>
      </c>
    </row>
    <row r="12" spans="1:13" ht="15" hidden="1">
      <c r="A12" s="33">
        <f>'Нагрузка ежечасно'!A13</f>
        <v>40163.375</v>
      </c>
      <c r="B12" s="8">
        <f>C12/(Напряжение!C20*SQRT(3))</f>
        <v>0</v>
      </c>
      <c r="C12" s="8">
        <f>'[2]Ведомость'!M18</f>
        <v>0</v>
      </c>
      <c r="D12" s="8">
        <f>'[2]Ведомость'!N18</f>
        <v>0</v>
      </c>
      <c r="E12" s="8">
        <f>F12/(Напряжение!C20*SQRT(3))</f>
        <v>0</v>
      </c>
      <c r="F12" s="8">
        <f>'[2]Ведомость'!O18</f>
        <v>0</v>
      </c>
      <c r="G12" s="8">
        <f>'[2]Ведомость'!P18</f>
        <v>0</v>
      </c>
      <c r="H12" s="8">
        <f>I12/(Напряжение!C20*SQRT(3))</f>
        <v>0.17435645215132256</v>
      </c>
      <c r="I12" s="8">
        <f>'[2]Ведомость'!Q18</f>
        <v>1.92</v>
      </c>
      <c r="J12" s="8">
        <f>'[2]Ведомость'!R18</f>
        <v>2.88</v>
      </c>
      <c r="K12" s="8">
        <f>L12/(Напряжение!C20*SQRT(3))</f>
        <v>39.62250375138805</v>
      </c>
      <c r="L12" s="8">
        <f>'[2]Ведомость'!S18</f>
        <v>436.32</v>
      </c>
      <c r="M12" s="8">
        <f>'[2]Ведомость'!T18</f>
        <v>291.6</v>
      </c>
    </row>
    <row r="13" spans="1:13" ht="15">
      <c r="A13" s="33">
        <f>'Нагрузка ежечасно'!A14</f>
        <v>40163.4166666667</v>
      </c>
      <c r="B13" s="8">
        <f>C13/(Напряжение!C21*SQRT(3))</f>
        <v>0</v>
      </c>
      <c r="C13" s="8">
        <f>'[2]Ведомость'!M19</f>
        <v>0</v>
      </c>
      <c r="D13" s="8">
        <f>'[2]Ведомость'!N19</f>
        <v>0</v>
      </c>
      <c r="E13" s="8">
        <f>F13/(Напряжение!C21*SQRT(3))</f>
        <v>0</v>
      </c>
      <c r="F13" s="8">
        <f>'[2]Ведомость'!O19</f>
        <v>0</v>
      </c>
      <c r="G13" s="8">
        <f>'[2]Ведомость'!P19</f>
        <v>0</v>
      </c>
      <c r="H13" s="8">
        <f>I13/(Напряжение!C21*SQRT(3))</f>
        <v>0.17428885381930878</v>
      </c>
      <c r="I13" s="8">
        <f>'[2]Ведомость'!Q19</f>
        <v>1.92</v>
      </c>
      <c r="J13" s="8">
        <f>'[2]Ведомость'!R19</f>
        <v>1.92</v>
      </c>
      <c r="K13" s="8">
        <f>L13/(Напряжение!C21*SQRT(3))</f>
        <v>50.52198150087213</v>
      </c>
      <c r="L13" s="8">
        <f>'[2]Ведомость'!S19</f>
        <v>556.56</v>
      </c>
      <c r="M13" s="8">
        <f>'[2]Ведомость'!T19</f>
        <v>385.92</v>
      </c>
    </row>
    <row r="14" spans="1:13" ht="15" hidden="1">
      <c r="A14" s="33">
        <f>'Нагрузка ежечасно'!A15</f>
        <v>40163.4583333333</v>
      </c>
      <c r="B14" s="8">
        <f>C14/(Напряжение!C22*SQRT(3))</f>
        <v>0</v>
      </c>
      <c r="C14" s="8">
        <f>'[2]Ведомость'!M20</f>
        <v>0</v>
      </c>
      <c r="D14" s="8">
        <f>'[2]Ведомость'!N20</f>
        <v>0</v>
      </c>
      <c r="E14" s="8">
        <f>F14/(Напряжение!C22*SQRT(3))</f>
        <v>0</v>
      </c>
      <c r="F14" s="8">
        <f>'[2]Ведомость'!O20</f>
        <v>0</v>
      </c>
      <c r="G14" s="8">
        <f>'[2]Ведомость'!P20</f>
        <v>0</v>
      </c>
      <c r="H14" s="8">
        <f>I14/(Напряжение!C22*SQRT(3))</f>
        <v>0.08711066975038438</v>
      </c>
      <c r="I14" s="8">
        <f>'[2]Ведомость'!Q20</f>
        <v>0.96</v>
      </c>
      <c r="J14" s="8">
        <f>'[2]Ведомость'!R20</f>
        <v>2.88</v>
      </c>
      <c r="K14" s="8">
        <f>L14/(Напряжение!C22*SQRT(3))</f>
        <v>43.11978152644027</v>
      </c>
      <c r="L14" s="8">
        <f>'[2]Ведомость'!S20</f>
        <v>475.2</v>
      </c>
      <c r="M14" s="8">
        <f>'[2]Ведомость'!T20</f>
        <v>331.91999999999996</v>
      </c>
    </row>
    <row r="15" spans="1:13" ht="15" hidden="1">
      <c r="A15" s="33">
        <f>'Нагрузка ежечасно'!A16</f>
        <v>40163.5</v>
      </c>
      <c r="B15" s="8">
        <f>C15/(Напряжение!C23*SQRT(3))</f>
        <v>0</v>
      </c>
      <c r="C15" s="8">
        <f>'[2]Ведомость'!M21</f>
        <v>0</v>
      </c>
      <c r="D15" s="8">
        <f>'[2]Ведомость'!N21</f>
        <v>0</v>
      </c>
      <c r="E15" s="8">
        <f>F15/(Напряжение!C23*SQRT(3))</f>
        <v>0</v>
      </c>
      <c r="F15" s="8">
        <f>'[2]Ведомость'!O21</f>
        <v>0</v>
      </c>
      <c r="G15" s="8">
        <f>'[2]Ведомость'!P21</f>
        <v>0</v>
      </c>
      <c r="H15" s="8">
        <f>I15/(Напряжение!C23*SQRT(3))</f>
        <v>0.17415384587475344</v>
      </c>
      <c r="I15" s="8">
        <f>'[2]Ведомость'!Q21</f>
        <v>1.92</v>
      </c>
      <c r="J15" s="8">
        <f>'[2]Ведомость'!R21</f>
        <v>1.92</v>
      </c>
      <c r="K15" s="8">
        <f>L15/(Напряжение!C23*SQRT(3))</f>
        <v>45.32353838890458</v>
      </c>
      <c r="L15" s="8">
        <f>'[2]Ведомость'!S21</f>
        <v>499.67999999999995</v>
      </c>
      <c r="M15" s="8">
        <f>'[2]Ведомость'!T21</f>
        <v>356.4</v>
      </c>
    </row>
    <row r="16" spans="1:13" ht="15" hidden="1">
      <c r="A16" s="33">
        <f>'Нагрузка ежечасно'!A17</f>
        <v>40163.5416666667</v>
      </c>
      <c r="B16" s="8">
        <f>C16/(Напряжение!C24*SQRT(3))</f>
        <v>0</v>
      </c>
      <c r="C16" s="8">
        <f>'[2]Ведомость'!M22</f>
        <v>0</v>
      </c>
      <c r="D16" s="8">
        <f>'[2]Ведомость'!N22</f>
        <v>0</v>
      </c>
      <c r="E16" s="8">
        <f>F16/(Напряжение!C24*SQRT(3))</f>
        <v>0</v>
      </c>
      <c r="F16" s="8">
        <f>'[2]Ведомость'!O22</f>
        <v>0</v>
      </c>
      <c r="G16" s="8">
        <f>'[2]Ведомость'!P22</f>
        <v>0</v>
      </c>
      <c r="H16" s="8">
        <f>I16/(Напряжение!C24*SQRT(3))</f>
        <v>0.17408642030718094</v>
      </c>
      <c r="I16" s="8">
        <f>'[2]Ведомость'!Q22</f>
        <v>1.92</v>
      </c>
      <c r="J16" s="8">
        <f>'[2]Ведомость'!R22</f>
        <v>2.88</v>
      </c>
      <c r="K16" s="8">
        <f>L16/(Напряжение!C24*SQRT(3))</f>
        <v>45.305990884943846</v>
      </c>
      <c r="L16" s="8">
        <f>'[2]Ведомость'!S22</f>
        <v>499.68000000000006</v>
      </c>
      <c r="M16" s="8">
        <f>'[2]Ведомость'!T22</f>
        <v>365.76</v>
      </c>
    </row>
    <row r="17" spans="1:13" ht="15" hidden="1">
      <c r="A17" s="33">
        <f>'Нагрузка ежечасно'!A18</f>
        <v>40163.5833333333</v>
      </c>
      <c r="B17" s="8">
        <f>C17/(Напряжение!C25*SQRT(3))</f>
        <v>0</v>
      </c>
      <c r="C17" s="8">
        <f>'[2]Ведомость'!M23</f>
        <v>0</v>
      </c>
      <c r="D17" s="8">
        <f>'[2]Ведомость'!N23</f>
        <v>0</v>
      </c>
      <c r="E17" s="8">
        <f>F17/(Напряжение!C25*SQRT(3))</f>
        <v>0</v>
      </c>
      <c r="F17" s="8">
        <f>'[2]Ведомость'!O23</f>
        <v>0</v>
      </c>
      <c r="G17" s="8">
        <f>'[2]Ведомость'!P23</f>
        <v>0</v>
      </c>
      <c r="H17" s="8">
        <f>I17/(Напряжение!C25*SQRT(3))</f>
        <v>0.08700951557814741</v>
      </c>
      <c r="I17" s="8">
        <f>'[2]Ведомость'!Q23</f>
        <v>0.96</v>
      </c>
      <c r="J17" s="8">
        <f>'[2]Ведомость'!R23</f>
        <v>1.92</v>
      </c>
      <c r="K17" s="8">
        <f>L17/(Напряжение!C25*SQRT(3))</f>
        <v>47.37668123230127</v>
      </c>
      <c r="L17" s="8">
        <f>'[2]Ведомость'!S23</f>
        <v>522.72</v>
      </c>
      <c r="M17" s="8">
        <f>'[2]Ведомость'!T23</f>
        <v>367.20000000000005</v>
      </c>
    </row>
    <row r="18" spans="1:13" ht="15" hidden="1">
      <c r="A18" s="33">
        <f>'Нагрузка ежечасно'!A19</f>
        <v>40163.625</v>
      </c>
      <c r="B18" s="8">
        <f>C18/(Напряжение!C26*SQRT(3))</f>
        <v>0</v>
      </c>
      <c r="C18" s="8">
        <f>'[2]Ведомость'!M24</f>
        <v>0</v>
      </c>
      <c r="D18" s="8">
        <f>'[2]Ведомость'!N24</f>
        <v>0</v>
      </c>
      <c r="E18" s="8">
        <f>F18/(Напряжение!C26*SQRT(3))</f>
        <v>0</v>
      </c>
      <c r="F18" s="8">
        <f>'[2]Ведомость'!O24</f>
        <v>0</v>
      </c>
      <c r="G18" s="8">
        <f>'[2]Ведомость'!P24</f>
        <v>0</v>
      </c>
      <c r="H18" s="8">
        <f>I18/(Напряжение!C26*SQRT(3))</f>
        <v>0.17395169415813133</v>
      </c>
      <c r="I18" s="8">
        <f>'[2]Ведомость'!Q24</f>
        <v>1.92</v>
      </c>
      <c r="J18" s="8">
        <f>'[2]Ведомость'!R24</f>
        <v>2.88</v>
      </c>
      <c r="K18" s="8">
        <f>L18/(Напряжение!C26*SQRT(3))</f>
        <v>51.272261853109214</v>
      </c>
      <c r="L18" s="8">
        <f>'[2]Ведомость'!S24</f>
        <v>565.9200000000001</v>
      </c>
      <c r="M18" s="8">
        <f>'[2]Ведомость'!T24</f>
        <v>374.4</v>
      </c>
    </row>
    <row r="19" spans="1:13" ht="15" hidden="1">
      <c r="A19" s="33">
        <f>'Нагрузка ежечасно'!A20</f>
        <v>40163.6666666667</v>
      </c>
      <c r="B19" s="8">
        <f>C19/(Напряжение!C27*SQRT(3))</f>
        <v>0</v>
      </c>
      <c r="C19" s="8">
        <f>'[2]Ведомость'!M25</f>
        <v>0</v>
      </c>
      <c r="D19" s="8">
        <f>'[2]Ведомость'!N25</f>
        <v>0</v>
      </c>
      <c r="E19" s="8">
        <f>F19/(Напряжение!C27*SQRT(3))</f>
        <v>0</v>
      </c>
      <c r="F19" s="8">
        <f>'[2]Ведомость'!O25</f>
        <v>0</v>
      </c>
      <c r="G19" s="8">
        <f>'[2]Ведомость'!P25</f>
        <v>0</v>
      </c>
      <c r="H19" s="8">
        <f>I19/(Напряжение!C27*SQRT(3))</f>
        <v>0.08694221249998983</v>
      </c>
      <c r="I19" s="8">
        <f>'[2]Ведомость'!Q25</f>
        <v>0.96</v>
      </c>
      <c r="J19" s="8">
        <f>'[2]Ведомость'!R25</f>
        <v>1.92</v>
      </c>
      <c r="K19" s="8">
        <f>L19/(Напряжение!C27*SQRT(3))</f>
        <v>43.949288418744864</v>
      </c>
      <c r="L19" s="8">
        <f>'[2]Ведомость'!S25</f>
        <v>485.28</v>
      </c>
      <c r="M19" s="8">
        <f>'[2]Ведомость'!T25</f>
        <v>293.76</v>
      </c>
    </row>
    <row r="20" spans="1:13" ht="15" hidden="1">
      <c r="A20" s="33">
        <f>'Нагрузка ежечасно'!A21</f>
        <v>40163.7083333333</v>
      </c>
      <c r="B20" s="8">
        <f>C20/(Напряжение!C28*SQRT(3))</f>
        <v>0</v>
      </c>
      <c r="C20" s="8">
        <f>'[2]Ведомость'!M26</f>
        <v>0</v>
      </c>
      <c r="D20" s="8">
        <f>'[2]Ведомость'!N26</f>
        <v>0</v>
      </c>
      <c r="E20" s="8">
        <f>F20/(Напряжение!C28*SQRT(3))</f>
        <v>0</v>
      </c>
      <c r="F20" s="8">
        <f>'[2]Ведомость'!O26</f>
        <v>0</v>
      </c>
      <c r="G20" s="8">
        <f>'[2]Ведомость'!P26</f>
        <v>0</v>
      </c>
      <c r="H20" s="8">
        <f>I20/(Напряжение!C28*SQRT(3))</f>
        <v>0.1738171921136243</v>
      </c>
      <c r="I20" s="8">
        <f>'[2]Ведомость'!Q26</f>
        <v>1.92</v>
      </c>
      <c r="J20" s="8">
        <f>'[2]Ведомость'!R26</f>
        <v>2.88</v>
      </c>
      <c r="K20" s="8">
        <f>L20/(Напряжение!C28*SQRT(3))</f>
        <v>43.15011794220723</v>
      </c>
      <c r="L20" s="8">
        <f>'[2]Ведомость'!S26</f>
        <v>476.64</v>
      </c>
      <c r="M20" s="8">
        <f>'[2]Ведомость'!T26</f>
        <v>290.88</v>
      </c>
    </row>
    <row r="21" spans="1:13" ht="15">
      <c r="A21" s="33">
        <f>'Нагрузка ежечасно'!A22</f>
        <v>40163.75</v>
      </c>
      <c r="B21" s="8">
        <f>C21/(Напряжение!C29*SQRT(3))</f>
        <v>0</v>
      </c>
      <c r="C21" s="8">
        <f>'[2]Ведомость'!M27</f>
        <v>0</v>
      </c>
      <c r="D21" s="8">
        <f>'[2]Ведомость'!N27</f>
        <v>0</v>
      </c>
      <c r="E21" s="8">
        <f>F21/(Напряжение!C29*SQRT(3))</f>
        <v>0</v>
      </c>
      <c r="F21" s="8">
        <f>'[2]Ведомость'!O27</f>
        <v>0</v>
      </c>
      <c r="G21" s="8">
        <f>'[2]Ведомость'!P27</f>
        <v>0</v>
      </c>
      <c r="H21" s="8">
        <f>I21/(Напряжение!C29*SQRT(3))</f>
        <v>0.1737500269222047</v>
      </c>
      <c r="I21" s="8">
        <f>'[2]Ведомость'!Q27</f>
        <v>1.92</v>
      </c>
      <c r="J21" s="8">
        <f>'[2]Ведомость'!R27</f>
        <v>2.88</v>
      </c>
      <c r="K21" s="8">
        <f>L21/(Напряжение!C29*SQRT(3))</f>
        <v>44.11078808487472</v>
      </c>
      <c r="L21" s="8">
        <f>'[2]Ведомость'!S27</f>
        <v>487.44</v>
      </c>
      <c r="M21" s="8">
        <f>'[2]Ведомость'!T27</f>
        <v>285.12</v>
      </c>
    </row>
    <row r="22" spans="1:13" ht="15" hidden="1">
      <c r="A22" s="33">
        <f>'Нагрузка ежечасно'!A23</f>
        <v>40163.7916666667</v>
      </c>
      <c r="B22" s="8">
        <f>C22/(Напряжение!C30*SQRT(3))</f>
        <v>0</v>
      </c>
      <c r="C22" s="8">
        <f>'[2]Ведомость'!M28</f>
        <v>0</v>
      </c>
      <c r="D22" s="8">
        <f>'[2]Ведомость'!N28</f>
        <v>0</v>
      </c>
      <c r="E22" s="8">
        <f>F22/(Напряжение!C30*SQRT(3))</f>
        <v>0</v>
      </c>
      <c r="F22" s="8">
        <f>'[2]Ведомость'!O28</f>
        <v>0</v>
      </c>
      <c r="G22" s="8">
        <f>'[2]Ведомость'!P28</f>
        <v>0</v>
      </c>
      <c r="H22" s="8">
        <f>I22/(Напряжение!C30*SQRT(3))</f>
        <v>0.08684144895319419</v>
      </c>
      <c r="I22" s="8">
        <f>'[2]Ведомость'!Q28</f>
        <v>0.96</v>
      </c>
      <c r="J22" s="8">
        <f>'[2]Ведомость'!R28</f>
        <v>1.92</v>
      </c>
      <c r="K22" s="8">
        <f>L22/(Напряжение!C30*SQRT(3))</f>
        <v>46.04767830743122</v>
      </c>
      <c r="L22" s="8">
        <f>'[2]Ведомость'!S28</f>
        <v>509.04</v>
      </c>
      <c r="M22" s="8">
        <f>'[2]Ведомость'!T28</f>
        <v>272.15999999999997</v>
      </c>
    </row>
    <row r="23" spans="1:13" ht="15" hidden="1">
      <c r="A23" s="33">
        <f>'Нагрузка ежечасно'!A24</f>
        <v>40163.8333333333</v>
      </c>
      <c r="B23" s="8">
        <f>C23/(Напряжение!C31*SQRT(3))</f>
        <v>0</v>
      </c>
      <c r="C23" s="8">
        <f>'[2]Ведомость'!M29</f>
        <v>0</v>
      </c>
      <c r="D23" s="8">
        <f>'[2]Ведомость'!N29</f>
        <v>0</v>
      </c>
      <c r="E23" s="8">
        <f>F23/(Напряжение!C31*SQRT(3))</f>
        <v>0</v>
      </c>
      <c r="F23" s="8">
        <f>'[2]Ведомость'!O29</f>
        <v>0</v>
      </c>
      <c r="G23" s="8">
        <f>'[2]Ведомость'!P29</f>
        <v>0</v>
      </c>
      <c r="H23" s="8">
        <f>I23/(Напряжение!C31*SQRT(3))</f>
        <v>0.43403963035014875</v>
      </c>
      <c r="I23" s="8">
        <f>'[2]Ведомость'!Q29</f>
        <v>4.8</v>
      </c>
      <c r="J23" s="8">
        <f>'[2]Ведомость'!R29</f>
        <v>0.96</v>
      </c>
      <c r="K23" s="8">
        <f>L23/(Напряжение!C31*SQRT(3))</f>
        <v>45.96479685408075</v>
      </c>
      <c r="L23" s="8">
        <f>'[2]Ведомость'!S29</f>
        <v>508.32</v>
      </c>
      <c r="M23" s="8">
        <f>'[2]Ведомость'!T29</f>
        <v>279.36</v>
      </c>
    </row>
    <row r="24" spans="1:13" ht="15" hidden="1">
      <c r="A24" s="33">
        <f>'Нагрузка ежечасно'!A25</f>
        <v>40163.875</v>
      </c>
      <c r="B24" s="8">
        <f>C24/(Напряжение!C32*SQRT(3))</f>
        <v>0</v>
      </c>
      <c r="C24" s="8">
        <f>'[2]Ведомость'!M30</f>
        <v>0</v>
      </c>
      <c r="D24" s="8">
        <f>'[2]Ведомость'!N30</f>
        <v>0</v>
      </c>
      <c r="E24" s="8">
        <f>F24/(Напряжение!C32*SQRT(3))</f>
        <v>0</v>
      </c>
      <c r="F24" s="8">
        <f>'[2]Ведомость'!O30</f>
        <v>0</v>
      </c>
      <c r="G24" s="8">
        <f>'[2]Ведомость'!P30</f>
        <v>0</v>
      </c>
      <c r="H24" s="8">
        <f>I24/(Напряжение!C32*SQRT(3))</f>
        <v>0.4338720668553469</v>
      </c>
      <c r="I24" s="8">
        <f>'[2]Ведомость'!Q30</f>
        <v>4.8</v>
      </c>
      <c r="J24" s="8">
        <f>'[2]Ведомость'!R30</f>
        <v>0.96</v>
      </c>
      <c r="K24" s="8">
        <f>L24/(Напряжение!C32*SQRT(3))</f>
        <v>34.03726364480197</v>
      </c>
      <c r="L24" s="8">
        <f>'[2]Ведомость'!S30</f>
        <v>376.56</v>
      </c>
      <c r="M24" s="8">
        <f>'[2]Ведомость'!T30</f>
        <v>279.36</v>
      </c>
    </row>
    <row r="25" spans="1:13" ht="15" hidden="1">
      <c r="A25" s="33">
        <f>'Нагрузка ежечасно'!A26</f>
        <v>40163.9166666667</v>
      </c>
      <c r="B25" s="8">
        <f>C25/(Напряжение!C33*SQRT(3))</f>
        <v>0</v>
      </c>
      <c r="C25" s="8">
        <f>'[2]Ведомость'!M31</f>
        <v>0</v>
      </c>
      <c r="D25" s="8">
        <f>'[2]Ведомость'!N31</f>
        <v>0</v>
      </c>
      <c r="E25" s="8">
        <f>F25/(Напряжение!C33*SQRT(3))</f>
        <v>0</v>
      </c>
      <c r="F25" s="8">
        <f>'[2]Ведомость'!O31</f>
        <v>0</v>
      </c>
      <c r="G25" s="8">
        <f>'[2]Ведомость'!P31</f>
        <v>0</v>
      </c>
      <c r="H25" s="8">
        <f>I25/(Напряжение!C33*SQRT(3))</f>
        <v>0.43370471106321085</v>
      </c>
      <c r="I25" s="8">
        <f>'[2]Ведомость'!Q31</f>
        <v>4.8</v>
      </c>
      <c r="J25" s="8">
        <f>'[2]Ведомость'!R31</f>
        <v>0.96</v>
      </c>
      <c r="K25" s="8">
        <f>L25/(Напряжение!C33*SQRT(3))</f>
        <v>26.933062557025398</v>
      </c>
      <c r="L25" s="8">
        <f>'[2]Ведомость'!S31</f>
        <v>298.08000000000004</v>
      </c>
      <c r="M25" s="8">
        <f>'[2]Ведомость'!T31</f>
        <v>281.52</v>
      </c>
    </row>
    <row r="26" spans="1:13" ht="15" hidden="1">
      <c r="A26" s="33">
        <f>'Нагрузка ежечасно'!A27</f>
        <v>40163.9583333333</v>
      </c>
      <c r="B26" s="8">
        <f>C26/(Напряжение!C34*SQRT(3))</f>
        <v>0</v>
      </c>
      <c r="C26" s="8">
        <f>'[2]Ведомость'!M32</f>
        <v>0</v>
      </c>
      <c r="D26" s="8">
        <f>'[2]Ведомость'!N32</f>
        <v>0</v>
      </c>
      <c r="E26" s="8">
        <f>F26/(Напряжение!C34*SQRT(3))</f>
        <v>0</v>
      </c>
      <c r="F26" s="8">
        <f>'[2]Ведомость'!O32</f>
        <v>0</v>
      </c>
      <c r="G26" s="8">
        <f>'[2]Ведомость'!P32</f>
        <v>0</v>
      </c>
      <c r="H26" s="8">
        <f>I26/(Напряжение!C34*SQRT(3))</f>
        <v>0.4335374060138323</v>
      </c>
      <c r="I26" s="8">
        <f>'[2]Ведомость'!Q32</f>
        <v>4.8</v>
      </c>
      <c r="J26" s="8">
        <f>'[2]Ведомость'!R32</f>
        <v>0.96</v>
      </c>
      <c r="K26" s="8">
        <f>L26/(Напряжение!C34*SQRT(3))</f>
        <v>23.86623420106147</v>
      </c>
      <c r="L26" s="8">
        <f>'[2]Ведомость'!S32</f>
        <v>264.24</v>
      </c>
      <c r="M26" s="8">
        <f>'[2]Ведомость'!T32</f>
        <v>274.32000000000005</v>
      </c>
    </row>
    <row r="27" spans="1:13" ht="15" hidden="1">
      <c r="A27" s="33">
        <f>'Нагрузка ежечасно'!A28</f>
        <v>40164</v>
      </c>
      <c r="B27" s="8">
        <f>C27/(Напряжение!C35*SQRT(3))</f>
        <v>0</v>
      </c>
      <c r="C27" s="8">
        <f>'[2]Ведомость'!M33</f>
        <v>0</v>
      </c>
      <c r="D27" s="8">
        <f>'[2]Ведомость'!N33</f>
        <v>0</v>
      </c>
      <c r="E27" s="8">
        <f>F27/(Напряжение!C35*SQRT(3))</f>
        <v>0</v>
      </c>
      <c r="F27" s="8">
        <f>'[2]Ведомость'!O33</f>
        <v>0</v>
      </c>
      <c r="G27" s="8">
        <f>'[2]Ведомость'!P33</f>
        <v>0</v>
      </c>
      <c r="H27" s="8">
        <f>I27/(Напряжение!C35*SQRT(3))</f>
        <v>0.4333702299931925</v>
      </c>
      <c r="I27" s="8">
        <f>'[2]Ведомость'!Q33</f>
        <v>4.8</v>
      </c>
      <c r="J27" s="8">
        <f>'[2]Ведомость'!R33</f>
        <v>0</v>
      </c>
      <c r="K27" s="8">
        <f>L27/(Напряжение!C35*SQRT(3))</f>
        <v>22.426909402147714</v>
      </c>
      <c r="L27" s="8">
        <f>'[2]Ведомость'!S33</f>
        <v>248.4</v>
      </c>
      <c r="M27" s="8">
        <f>'[2]Ведомость'!T33</f>
        <v>275.04</v>
      </c>
    </row>
    <row r="28" spans="1:13" ht="15" hidden="1">
      <c r="A28" s="33" t="e">
        <f>#REF!</f>
        <v>#REF!</v>
      </c>
      <c r="B28" s="8" t="e">
        <f>C28/(Напряжение!#REF!*SQRT(3))</f>
        <v>#REF!</v>
      </c>
      <c r="C28" s="8">
        <f>'[2]Ведомость'!M55</f>
        <v>0</v>
      </c>
      <c r="D28" s="8">
        <f>'[2]Ведомость'!N55</f>
        <v>0</v>
      </c>
      <c r="E28" s="8" t="e">
        <f>F28/(Напряжение!#REF!*SQRT(3))</f>
        <v>#REF!</v>
      </c>
      <c r="F28" s="8">
        <f>'[2]Ведомость'!O55</f>
        <v>0</v>
      </c>
      <c r="G28" s="8">
        <f>'[2]Ведомость'!P55</f>
        <v>0</v>
      </c>
      <c r="H28" s="8" t="e">
        <f>I28/(Напряжение!#REF!*SQRT(3))</f>
        <v>#REF!</v>
      </c>
      <c r="I28" s="8">
        <f>'[2]Ведомость'!Q55</f>
        <v>0</v>
      </c>
      <c r="J28" s="8">
        <f>'[2]Ведомость'!R55</f>
        <v>0</v>
      </c>
      <c r="K28" s="8" t="e">
        <f>L28/(Напряжение!#REF!*SQRT(3))</f>
        <v>#REF!</v>
      </c>
      <c r="L28" s="8">
        <f>'[2]Ведомость'!S55</f>
        <v>0</v>
      </c>
      <c r="M28" s="8">
        <f>'[2]Ведомость'!T55</f>
        <v>0</v>
      </c>
    </row>
    <row r="29" spans="1:13" ht="15" hidden="1">
      <c r="A29" s="33" t="e">
        <f>#REF!</f>
        <v>#REF!</v>
      </c>
      <c r="B29" s="8" t="e">
        <f>C29/(Напряжение!#REF!*SQRT(3))</f>
        <v>#REF!</v>
      </c>
      <c r="C29" s="8">
        <f>'[2]Ведомость'!M56</f>
        <v>0</v>
      </c>
      <c r="D29" s="8">
        <f>'[2]Ведомость'!N56</f>
        <v>0</v>
      </c>
      <c r="E29" s="8" t="e">
        <f>F29/(Напряжение!#REF!*SQRT(3))</f>
        <v>#REF!</v>
      </c>
      <c r="F29" s="8">
        <f>'[2]Ведомость'!O56</f>
        <v>0</v>
      </c>
      <c r="G29" s="8">
        <f>'[2]Ведомость'!P56</f>
        <v>0</v>
      </c>
      <c r="H29" s="8" t="e">
        <f>I29/(Напряжение!#REF!*SQRT(3))</f>
        <v>#REF!</v>
      </c>
      <c r="I29" s="8">
        <f>'[2]Ведомость'!Q56</f>
        <v>0</v>
      </c>
      <c r="J29" s="8">
        <f>'[2]Ведомость'!R56</f>
        <v>0</v>
      </c>
      <c r="K29" s="8" t="e">
        <f>L29/(Напряжение!#REF!*SQRT(3))</f>
        <v>#REF!</v>
      </c>
      <c r="L29" s="8">
        <f>'[2]Ведомость'!S56</f>
        <v>0</v>
      </c>
      <c r="M29" s="8">
        <f>'[2]Ведомость'!T56</f>
        <v>0</v>
      </c>
    </row>
    <row r="30" spans="1:13" ht="15" hidden="1">
      <c r="A30" s="33" t="e">
        <f>#REF!</f>
        <v>#REF!</v>
      </c>
      <c r="B30" s="8" t="e">
        <f>C30/(Напряжение!#REF!*SQRT(3))</f>
        <v>#REF!</v>
      </c>
      <c r="C30" s="8">
        <f>'[2]Ведомость'!M57</f>
        <v>0</v>
      </c>
      <c r="D30" s="8">
        <f>'[2]Ведомость'!N57</f>
        <v>0</v>
      </c>
      <c r="E30" s="8" t="e">
        <f>F30/(Напряжение!#REF!*SQRT(3))</f>
        <v>#REF!</v>
      </c>
      <c r="F30" s="8">
        <f>'[2]Ведомость'!O57</f>
        <v>0</v>
      </c>
      <c r="G30" s="8">
        <f>'[2]Ведомость'!P57</f>
        <v>0</v>
      </c>
      <c r="H30" s="8" t="e">
        <f>I30/(Напряжение!#REF!*SQRT(3))</f>
        <v>#REF!</v>
      </c>
      <c r="I30" s="8">
        <f>'[2]Ведомость'!Q57</f>
        <v>0</v>
      </c>
      <c r="J30" s="8">
        <f>'[2]Ведомость'!R57</f>
        <v>0</v>
      </c>
      <c r="K30" s="8" t="e">
        <f>L30/(Напряжение!#REF!*SQRT(3))</f>
        <v>#REF!</v>
      </c>
      <c r="L30" s="8">
        <f>'[2]Ведомость'!S57</f>
        <v>0</v>
      </c>
      <c r="M30" s="8">
        <f>'[2]Ведомость'!T57</f>
        <v>0</v>
      </c>
    </row>
    <row r="32" spans="1:13" ht="15">
      <c r="A32" s="35"/>
      <c r="B32" s="75" t="str">
        <f>'[2]Ведомость'!$U$7</f>
        <v>Белоярская Яч.  5</v>
      </c>
      <c r="C32" s="68"/>
      <c r="D32" s="68"/>
      <c r="E32" s="75" t="str">
        <f>'[2]Ведомость'!$W$7</f>
        <v>Белоярская Яч. 10</v>
      </c>
      <c r="F32" s="68"/>
      <c r="G32" s="79"/>
      <c r="H32" s="75" t="str">
        <f>'[2]Ведомость'!$Y$7</f>
        <v>Белоярская Яч. 13</v>
      </c>
      <c r="I32" s="68"/>
      <c r="J32" s="68"/>
      <c r="K32" s="75" t="str">
        <f>'[2]Ведомость'!$AA$7</f>
        <v>Белоярская Яч. 18</v>
      </c>
      <c r="L32" s="68"/>
      <c r="M32" s="68"/>
    </row>
    <row r="33" spans="1:13" ht="15">
      <c r="A33" s="43" t="s">
        <v>0</v>
      </c>
      <c r="B33" s="30" t="s">
        <v>1</v>
      </c>
      <c r="C33" s="30" t="s">
        <v>2</v>
      </c>
      <c r="D33" s="44" t="s">
        <v>3</v>
      </c>
      <c r="E33" s="30" t="s">
        <v>1</v>
      </c>
      <c r="F33" s="30" t="s">
        <v>2</v>
      </c>
      <c r="G33" s="47" t="s">
        <v>3</v>
      </c>
      <c r="H33" s="30" t="s">
        <v>1</v>
      </c>
      <c r="I33" s="30" t="s">
        <v>2</v>
      </c>
      <c r="J33" s="44" t="s">
        <v>3</v>
      </c>
      <c r="K33" s="30" t="s">
        <v>1</v>
      </c>
      <c r="L33" s="30" t="s">
        <v>2</v>
      </c>
      <c r="M33" s="44" t="s">
        <v>3</v>
      </c>
    </row>
    <row r="34" spans="1:28" ht="15">
      <c r="A34" s="33">
        <f aca="true" t="shared" si="0" ref="A34:A57">A4</f>
        <v>40163.041666666664</v>
      </c>
      <c r="B34" s="8">
        <f>C34/(Напряжение!C12*SQRT(3))</f>
        <v>23.184486237774117</v>
      </c>
      <c r="C34" s="8">
        <f>'[2]Ведомость'!U10</f>
        <v>257.03999999999996</v>
      </c>
      <c r="D34" s="8">
        <f>'[2]Ведомость'!V10</f>
        <v>271.44</v>
      </c>
      <c r="E34" s="8">
        <f>F34/(Напряжение!C12*SQRT(3))</f>
        <v>17.859198082319</v>
      </c>
      <c r="F34" s="8">
        <f>'[2]Ведомость'!W10</f>
        <v>198</v>
      </c>
      <c r="G34" s="8">
        <f>'[2]Ведомость'!X10</f>
        <v>170.64</v>
      </c>
      <c r="H34" s="8">
        <f>I34/(Напряжение!E12*SQRT(3))</f>
        <v>6.128122304572387</v>
      </c>
      <c r="I34" s="8">
        <f>'[2]Ведомость'!Y10</f>
        <v>67.68</v>
      </c>
      <c r="J34" s="8">
        <f>'[2]Ведомость'!Z10</f>
        <v>62.64</v>
      </c>
      <c r="K34" s="8">
        <f>L34/(Напряжение!E12*SQRT(3))</f>
        <v>24.838453170660422</v>
      </c>
      <c r="L34" s="8">
        <f>'[2]Ведомость'!AA10</f>
        <v>274.32000000000005</v>
      </c>
      <c r="M34" s="8">
        <f>'[2]Ведомость'!AB10</f>
        <v>227.52</v>
      </c>
      <c r="N34" s="45"/>
      <c r="AB34" s="45"/>
    </row>
    <row r="35" spans="1:28" ht="15" hidden="1">
      <c r="A35" s="33">
        <f t="shared" si="0"/>
        <v>40163.0833333333</v>
      </c>
      <c r="B35" s="8">
        <f>C35/(Напряжение!C13*SQRT(3))</f>
        <v>25.30475422081589</v>
      </c>
      <c r="C35" s="8">
        <f>'[2]Ведомость'!U11</f>
        <v>280.8</v>
      </c>
      <c r="D35" s="8">
        <f>'[2]Ведомость'!V11</f>
        <v>265.68</v>
      </c>
      <c r="E35" s="8">
        <f>F35/(Напряжение!C13*SQRT(3))</f>
        <v>19.270543598929024</v>
      </c>
      <c r="F35" s="8">
        <f>'[2]Ведомость'!W11</f>
        <v>213.84</v>
      </c>
      <c r="G35" s="8">
        <f>'[2]Ведомость'!X11</f>
        <v>169.92000000000002</v>
      </c>
      <c r="H35" s="8">
        <f>I35/(Напряжение!E13*SQRT(3))</f>
        <v>5.665602979253348</v>
      </c>
      <c r="I35" s="8">
        <f>'[2]Ведомость'!Y11</f>
        <v>62.64</v>
      </c>
      <c r="J35" s="8">
        <f>'[2]Ведомость'!Z11</f>
        <v>60.48</v>
      </c>
      <c r="K35" s="8">
        <f>L35/(Напряжение!E13*SQRT(3))</f>
        <v>25.9836274565757</v>
      </c>
      <c r="L35" s="8">
        <f>'[2]Ведомость'!AA11</f>
        <v>287.28</v>
      </c>
      <c r="M35" s="8">
        <f>'[2]Ведомость'!AB11</f>
        <v>224.64</v>
      </c>
      <c r="N35" s="6"/>
      <c r="AB35" s="6"/>
    </row>
    <row r="36" spans="1:28" ht="15" hidden="1">
      <c r="A36" s="33">
        <f t="shared" si="0"/>
        <v>40163.125</v>
      </c>
      <c r="B36" s="8">
        <f>C36/(Напряжение!C14*SQRT(3))</f>
        <v>33.078143865555866</v>
      </c>
      <c r="C36" s="8">
        <f>'[2]Ведомость'!U12</f>
        <v>366.48</v>
      </c>
      <c r="D36" s="8">
        <f>'[2]Ведомость'!V12</f>
        <v>257.03999999999996</v>
      </c>
      <c r="E36" s="8">
        <f>F36/(Напряжение!C14*SQRT(3))</f>
        <v>26.189571665656214</v>
      </c>
      <c r="F36" s="8">
        <f>'[2]Ведомость'!W12</f>
        <v>290.15999999999997</v>
      </c>
      <c r="G36" s="8">
        <f>'[2]Ведомость'!X12</f>
        <v>168.48</v>
      </c>
      <c r="H36" s="8">
        <f>I36/(Напряжение!E14*SQRT(3))</f>
        <v>5.606306370337642</v>
      </c>
      <c r="I36" s="8">
        <f>'[2]Ведомость'!Y12</f>
        <v>61.92</v>
      </c>
      <c r="J36" s="8">
        <f>'[2]Ведомость'!Z12</f>
        <v>58.32</v>
      </c>
      <c r="K36" s="8">
        <f>L36/(Напряжение!E14*SQRT(3))</f>
        <v>32.52961486974981</v>
      </c>
      <c r="L36" s="8">
        <f>'[2]Ведомость'!AA12</f>
        <v>359.28</v>
      </c>
      <c r="M36" s="8">
        <f>'[2]Ведомость'!AB12</f>
        <v>222.48</v>
      </c>
      <c r="N36" s="6"/>
      <c r="AB36" s="6"/>
    </row>
    <row r="37" spans="1:28" ht="15" hidden="1">
      <c r="A37" s="33">
        <f t="shared" si="0"/>
        <v>40163.1666666667</v>
      </c>
      <c r="B37" s="8">
        <f>C37/(Напряжение!C15*SQRT(3))</f>
        <v>42.88914546125583</v>
      </c>
      <c r="C37" s="8">
        <f>'[2]Ведомость'!U13</f>
        <v>474.48</v>
      </c>
      <c r="D37" s="8">
        <f>'[2]Ведомость'!V13</f>
        <v>258.48</v>
      </c>
      <c r="E37" s="8">
        <f>F37/(Напряжение!C15*SQRT(3))</f>
        <v>32.02042422904077</v>
      </c>
      <c r="F37" s="8">
        <f>'[2]Ведомость'!W13</f>
        <v>354.24</v>
      </c>
      <c r="G37" s="8">
        <f>'[2]Ведомость'!X13</f>
        <v>175.68</v>
      </c>
      <c r="H37" s="8">
        <f>I37/(Напряжение!E15*SQRT(3))</f>
        <v>5.7714905129302885</v>
      </c>
      <c r="I37" s="8">
        <f>'[2]Ведомость'!Y13</f>
        <v>63.36</v>
      </c>
      <c r="J37" s="8">
        <f>'[2]Ведомость'!Z13</f>
        <v>59.04</v>
      </c>
      <c r="K37" s="8">
        <f>L37/(Напряжение!E15*SQRT(3))</f>
        <v>41.712135979814356</v>
      </c>
      <c r="L37" s="8">
        <f>'[2]Ведомость'!AA13</f>
        <v>457.91999999999996</v>
      </c>
      <c r="M37" s="8">
        <f>'[2]Ведомость'!AB13</f>
        <v>221.76</v>
      </c>
      <c r="N37" s="6"/>
      <c r="AB37" s="6"/>
    </row>
    <row r="38" spans="1:28" ht="15" hidden="1">
      <c r="A38" s="33">
        <f t="shared" si="0"/>
        <v>40163.2083333333</v>
      </c>
      <c r="B38" s="8">
        <f>C38/(Напряжение!C16*SQRT(3))</f>
        <v>46.002740346856115</v>
      </c>
      <c r="C38" s="8">
        <f>'[2]Ведомость'!U14</f>
        <v>509.76</v>
      </c>
      <c r="D38" s="8">
        <f>'[2]Ведомость'!V14</f>
        <v>262.79999999999995</v>
      </c>
      <c r="E38" s="8">
        <f>F38/(Напряжение!C16*SQRT(3))</f>
        <v>32.42283535745933</v>
      </c>
      <c r="F38" s="8">
        <f>'[2]Ведомость'!W14</f>
        <v>359.28</v>
      </c>
      <c r="G38" s="8">
        <f>'[2]Ведомость'!X14</f>
        <v>178.56</v>
      </c>
      <c r="H38" s="8">
        <f>I38/(Напряжение!E16*SQRT(3))</f>
        <v>5.698360766094755</v>
      </c>
      <c r="I38" s="8">
        <f>'[2]Ведомость'!Y14</f>
        <v>62.64</v>
      </c>
      <c r="J38" s="8">
        <f>'[2]Ведомость'!Z14</f>
        <v>56.879999999999995</v>
      </c>
      <c r="K38" s="8">
        <f>L38/(Напряжение!E16*SQRT(3))</f>
        <v>47.48633971745629</v>
      </c>
      <c r="L38" s="8">
        <f>'[2]Ведомость'!AA14</f>
        <v>522</v>
      </c>
      <c r="M38" s="8">
        <f>'[2]Ведомость'!AB14</f>
        <v>227.52</v>
      </c>
      <c r="N38" s="6"/>
      <c r="AB38" s="6"/>
    </row>
    <row r="39" spans="1:13" ht="15" hidden="1">
      <c r="A39" s="33">
        <f t="shared" si="0"/>
        <v>40163.25</v>
      </c>
      <c r="B39" s="8">
        <f>C39/(Напряжение!C17*SQRT(3))</f>
        <v>42.35250221063261</v>
      </c>
      <c r="C39" s="8">
        <f>'[2]Ведомость'!U15</f>
        <v>465.84000000000003</v>
      </c>
      <c r="D39" s="8">
        <f>'[2]Ведомость'!V15</f>
        <v>251.28</v>
      </c>
      <c r="E39" s="8">
        <f>F39/(Напряжение!C17*SQRT(3))</f>
        <v>32.59898933677749</v>
      </c>
      <c r="F39" s="8">
        <f>'[2]Ведомость'!W15</f>
        <v>358.56</v>
      </c>
      <c r="G39" s="8">
        <f>'[2]Ведомость'!X15</f>
        <v>177.12</v>
      </c>
      <c r="H39" s="8">
        <f>I39/(Напряжение!E17*SQRT(3))</f>
        <v>5.6091767598242175</v>
      </c>
      <c r="I39" s="8">
        <f>'[2]Ведомость'!Y15</f>
        <v>61.2</v>
      </c>
      <c r="J39" s="8">
        <f>'[2]Ведомость'!Z15</f>
        <v>56.879999999999995</v>
      </c>
      <c r="K39" s="8">
        <f>L39/(Напряжение!E17*SQRT(3))</f>
        <v>50.746552097703805</v>
      </c>
      <c r="L39" s="8">
        <f>'[2]Ведомость'!AA15</f>
        <v>553.6800000000001</v>
      </c>
      <c r="M39" s="8">
        <f>'[2]Ведомость'!AB15</f>
        <v>231.12</v>
      </c>
    </row>
    <row r="40" spans="1:13" ht="15">
      <c r="A40" s="33">
        <f t="shared" si="0"/>
        <v>40163.2916666667</v>
      </c>
      <c r="B40" s="8">
        <f>C40/(Напряжение!C18*SQRT(3))</f>
        <v>46.39300055328435</v>
      </c>
      <c r="C40" s="8">
        <f>'[2]Ведомость'!U16</f>
        <v>510.48</v>
      </c>
      <c r="D40" s="8">
        <f>'[2]Ведомость'!V16</f>
        <v>259.2</v>
      </c>
      <c r="E40" s="8">
        <f>F40/(Напряжение!C18*SQRT(3))</f>
        <v>32.97894538625573</v>
      </c>
      <c r="F40" s="8">
        <f>'[2]Ведомость'!W16</f>
        <v>362.88</v>
      </c>
      <c r="G40" s="8">
        <f>'[2]Ведомость'!X16</f>
        <v>180</v>
      </c>
      <c r="H40" s="8">
        <f>I40/(Напряжение!E18*SQRT(3))</f>
        <v>5.804290429617346</v>
      </c>
      <c r="I40" s="8">
        <f>'[2]Ведомость'!Y16</f>
        <v>63.36</v>
      </c>
      <c r="J40" s="8">
        <f>'[2]Ведомость'!Z16</f>
        <v>56.16</v>
      </c>
      <c r="K40" s="8">
        <f>L40/(Напряжение!E18*SQRT(3))</f>
        <v>51.90882463760058</v>
      </c>
      <c r="L40" s="8">
        <f>'[2]Ведомость'!AA16</f>
        <v>566.64</v>
      </c>
      <c r="M40" s="8">
        <f>'[2]Ведомость'!AB16</f>
        <v>236.16</v>
      </c>
    </row>
    <row r="41" spans="1:13" ht="15" hidden="1">
      <c r="A41" s="33">
        <f t="shared" si="0"/>
        <v>40163.3333333333</v>
      </c>
      <c r="B41" s="8">
        <f>C41/(Напряжение!C19*SQRT(3))</f>
        <v>46.30959512353859</v>
      </c>
      <c r="C41" s="8">
        <f>'[2]Ведомость'!U17</f>
        <v>509.76</v>
      </c>
      <c r="D41" s="8">
        <f>'[2]Ведомость'!V17</f>
        <v>261.36</v>
      </c>
      <c r="E41" s="8">
        <f>F41/(Напряжение!C19*SQRT(3))</f>
        <v>32.377471166880795</v>
      </c>
      <c r="F41" s="8">
        <f>'[2]Ведомость'!W17</f>
        <v>356.4</v>
      </c>
      <c r="G41" s="8">
        <f>'[2]Ведомость'!X17</f>
        <v>177.12</v>
      </c>
      <c r="H41" s="8">
        <f>I41/(Напряжение!E19*SQRT(3))</f>
        <v>5.93328623939986</v>
      </c>
      <c r="I41" s="8">
        <f>'[2]Ведомость'!Y17</f>
        <v>64.8</v>
      </c>
      <c r="J41" s="8">
        <f>'[2]Ведомость'!Z17</f>
        <v>56.879999999999995</v>
      </c>
      <c r="K41" s="8">
        <f>L41/(Напряжение!E19*SQRT(3))</f>
        <v>54.38845719449871</v>
      </c>
      <c r="L41" s="8">
        <f>'[2]Ведомость'!AA17</f>
        <v>594</v>
      </c>
      <c r="M41" s="8">
        <f>'[2]Ведомость'!AB17</f>
        <v>245.51999999999998</v>
      </c>
    </row>
    <row r="42" spans="1:13" ht="15" hidden="1">
      <c r="A42" s="33">
        <f t="shared" si="0"/>
        <v>40163.375</v>
      </c>
      <c r="B42" s="8">
        <f>C42/(Напряжение!C20*SQRT(3))</f>
        <v>50.73772757603487</v>
      </c>
      <c r="C42" s="8">
        <f>'[2]Ведомость'!U18</f>
        <v>558.72</v>
      </c>
      <c r="D42" s="8">
        <f>'[2]Ведомость'!V18</f>
        <v>275.76</v>
      </c>
      <c r="E42" s="8">
        <f>F42/(Напряжение!C20*SQRT(3))</f>
        <v>35.50333256931306</v>
      </c>
      <c r="F42" s="8">
        <f>'[2]Ведомость'!W18</f>
        <v>390.96000000000004</v>
      </c>
      <c r="G42" s="8">
        <f>'[2]Ведомость'!X18</f>
        <v>185.04</v>
      </c>
      <c r="H42" s="8">
        <f>I42/(Напряжение!E20*SQRT(3))</f>
        <v>5.864476237202689</v>
      </c>
      <c r="I42" s="8">
        <f>'[2]Ведомость'!Y18</f>
        <v>64.08</v>
      </c>
      <c r="J42" s="8">
        <f>'[2]Ведомость'!Z18</f>
        <v>57.6</v>
      </c>
      <c r="K42" s="8">
        <f>L42/(Напряжение!E20*SQRT(3))</f>
        <v>54.75707587770151</v>
      </c>
      <c r="L42" s="8">
        <f>'[2]Ведомость'!AA18</f>
        <v>598.3199999999999</v>
      </c>
      <c r="M42" s="8">
        <f>'[2]Ведомость'!AB18</f>
        <v>259.2</v>
      </c>
    </row>
    <row r="43" spans="1:13" ht="15">
      <c r="A43" s="33">
        <f t="shared" si="0"/>
        <v>40163.4166666667</v>
      </c>
      <c r="B43" s="8">
        <f>C43/(Напряжение!C21*SQRT(3))</f>
        <v>49.0187401366806</v>
      </c>
      <c r="C43" s="8">
        <f>'[2]Ведомость'!U19</f>
        <v>540</v>
      </c>
      <c r="D43" s="8">
        <f>'[2]Ведомость'!V19</f>
        <v>265.68</v>
      </c>
      <c r="E43" s="8">
        <f>F43/(Напряжение!C21*SQRT(3))</f>
        <v>35.29349289841003</v>
      </c>
      <c r="F43" s="8">
        <f>'[2]Ведомость'!W19</f>
        <v>388.8</v>
      </c>
      <c r="G43" s="8">
        <f>'[2]Ведомость'!X19</f>
        <v>177.84</v>
      </c>
      <c r="H43" s="8">
        <f>I43/(Напряжение!E21*SQRT(3))</f>
        <v>5.927455626865936</v>
      </c>
      <c r="I43" s="8">
        <f>'[2]Ведомость'!Y19</f>
        <v>64.8</v>
      </c>
      <c r="J43" s="8">
        <f>'[2]Ведомость'!Z19</f>
        <v>56.16</v>
      </c>
      <c r="K43" s="8">
        <f>L43/(Напряжение!E21*SQRT(3))</f>
        <v>55.32291918408207</v>
      </c>
      <c r="L43" s="8">
        <f>'[2]Ведомость'!AA19</f>
        <v>604.8</v>
      </c>
      <c r="M43" s="8">
        <f>'[2]Ведомость'!AB19</f>
        <v>248.4</v>
      </c>
    </row>
    <row r="44" spans="1:13" ht="15" hidden="1">
      <c r="A44" s="33">
        <f t="shared" si="0"/>
        <v>40163.4583333333</v>
      </c>
      <c r="B44" s="8">
        <f>C44/(Напряжение!C22*SQRT(3))</f>
        <v>44.68777358194719</v>
      </c>
      <c r="C44" s="8">
        <f>'[2]Ведомость'!U20</f>
        <v>492.48</v>
      </c>
      <c r="D44" s="8">
        <f>'[2]Ведомость'!V20</f>
        <v>257.03999999999996</v>
      </c>
      <c r="E44" s="8">
        <f>F44/(Напряжение!C22*SQRT(3))</f>
        <v>33.907828200337114</v>
      </c>
      <c r="F44" s="8">
        <f>'[2]Ведомость'!W20</f>
        <v>373.67999999999995</v>
      </c>
      <c r="G44" s="8">
        <f>'[2]Ведомость'!X20</f>
        <v>170.64</v>
      </c>
      <c r="H44" s="8">
        <f>I44/(Напряжение!E22*SQRT(3))</f>
        <v>5.792887803941468</v>
      </c>
      <c r="I44" s="8">
        <f>'[2]Ведомость'!Y20</f>
        <v>63.36</v>
      </c>
      <c r="J44" s="8">
        <f>'[2]Ведомость'!Z20</f>
        <v>57.6</v>
      </c>
      <c r="K44" s="8">
        <f>L44/(Напряжение!E22*SQRT(3))</f>
        <v>53.18924256346258</v>
      </c>
      <c r="L44" s="8">
        <f>'[2]Ведомость'!AA20</f>
        <v>581.76</v>
      </c>
      <c r="M44" s="8">
        <f>'[2]Ведомость'!AB20</f>
        <v>241.2</v>
      </c>
    </row>
    <row r="45" spans="1:13" ht="15" hidden="1">
      <c r="A45" s="33">
        <f t="shared" si="0"/>
        <v>40163.5</v>
      </c>
      <c r="B45" s="8">
        <f>C45/(Напряжение!C23*SQRT(3))</f>
        <v>46.69499992516827</v>
      </c>
      <c r="C45" s="8">
        <f>'[2]Ведомость'!U21</f>
        <v>514.8</v>
      </c>
      <c r="D45" s="8">
        <f>'[2]Ведомость'!V21</f>
        <v>261.36</v>
      </c>
      <c r="E45" s="8">
        <f>F45/(Напряжение!C23*SQRT(3))</f>
        <v>34.87430763641938</v>
      </c>
      <c r="F45" s="8">
        <f>'[2]Ведомость'!W21</f>
        <v>384.48</v>
      </c>
      <c r="G45" s="8">
        <f>'[2]Ведомость'!X21</f>
        <v>173.52</v>
      </c>
      <c r="H45" s="8">
        <f>I45/(Напряжение!E23*SQRT(3))</f>
        <v>5.790044012010687</v>
      </c>
      <c r="I45" s="8">
        <f>'[2]Ведомость'!Y21</f>
        <v>63.36</v>
      </c>
      <c r="J45" s="8">
        <f>'[2]Ведомость'!Z21</f>
        <v>56.16</v>
      </c>
      <c r="K45" s="8">
        <f>L45/(Напряжение!E23*SQRT(3))</f>
        <v>53.62370306578078</v>
      </c>
      <c r="L45" s="8">
        <f>'[2]Ведомость'!AA21</f>
        <v>586.8</v>
      </c>
      <c r="M45" s="8">
        <f>'[2]Ведомость'!AB21</f>
        <v>242.64</v>
      </c>
    </row>
    <row r="46" spans="1:13" ht="15" hidden="1">
      <c r="A46" s="33">
        <f t="shared" si="0"/>
        <v>40163.5416666667</v>
      </c>
      <c r="B46" s="8">
        <f>C46/(Напряжение!C24*SQRT(3))</f>
        <v>49.67991219516176</v>
      </c>
      <c r="C46" s="8">
        <f>'[2]Ведомость'!U22</f>
        <v>547.9200000000001</v>
      </c>
      <c r="D46" s="8">
        <f>'[2]Ведомость'!V22</f>
        <v>270.72</v>
      </c>
      <c r="E46" s="8">
        <f>F46/(Напряжение!C24*SQRT(3))</f>
        <v>35.12193529697375</v>
      </c>
      <c r="F46" s="8">
        <f>'[2]Ведомость'!W22</f>
        <v>387.36</v>
      </c>
      <c r="G46" s="8">
        <f>'[2]Ведомость'!X22</f>
        <v>177.12</v>
      </c>
      <c r="H46" s="8">
        <f>I46/(Напряжение!E24*SQRT(3))</f>
        <v>5.655676186232868</v>
      </c>
      <c r="I46" s="8">
        <f>'[2]Ведомость'!Y22</f>
        <v>61.92</v>
      </c>
      <c r="J46" s="8">
        <f>'[2]Ведомость'!Z22</f>
        <v>54.72</v>
      </c>
      <c r="K46" s="8">
        <f>L46/(Напряжение!E24*SQRT(3))</f>
        <v>53.92621479896456</v>
      </c>
      <c r="L46" s="8">
        <f>'[2]Ведомость'!AA22</f>
        <v>590.4000000000001</v>
      </c>
      <c r="M46" s="8">
        <f>'[2]Ведомость'!AB22</f>
        <v>245.51999999999998</v>
      </c>
    </row>
    <row r="47" spans="1:13" ht="15" hidden="1">
      <c r="A47" s="33">
        <f t="shared" si="0"/>
        <v>40163.5833333333</v>
      </c>
      <c r="B47" s="8">
        <f>C47/(Напряжение!C25*SQRT(3))</f>
        <v>47.572452642352104</v>
      </c>
      <c r="C47" s="8">
        <f>'[2]Ведомость'!U23</f>
        <v>524.88</v>
      </c>
      <c r="D47" s="8">
        <f>'[2]Ведомость'!V23</f>
        <v>276.48</v>
      </c>
      <c r="E47" s="8">
        <f>F47/(Напряжение!C25*SQRT(3))</f>
        <v>36.217710859403866</v>
      </c>
      <c r="F47" s="8">
        <f>'[2]Ведомость'!W23</f>
        <v>399.6</v>
      </c>
      <c r="G47" s="8">
        <f>'[2]Ведомость'!X23</f>
        <v>190.08</v>
      </c>
      <c r="H47" s="8">
        <f>I47/(Напряжение!E25*SQRT(3))</f>
        <v>5.6529029920947</v>
      </c>
      <c r="I47" s="8">
        <f>'[2]Ведомость'!Y23</f>
        <v>61.92</v>
      </c>
      <c r="J47" s="8">
        <f>'[2]Ведомость'!Z23</f>
        <v>55.44</v>
      </c>
      <c r="K47" s="8">
        <f>L47/(Напряжение!E25*SQRT(3))</f>
        <v>52.97953269335266</v>
      </c>
      <c r="L47" s="8">
        <f>'[2]Ведомость'!AA23</f>
        <v>580.32</v>
      </c>
      <c r="M47" s="8">
        <f>'[2]Ведомость'!AB23</f>
        <v>251.28</v>
      </c>
    </row>
    <row r="48" spans="1:13" ht="15" hidden="1">
      <c r="A48" s="33">
        <f t="shared" si="0"/>
        <v>40163.625</v>
      </c>
      <c r="B48" s="8">
        <f>C48/(Напряжение!C26*SQRT(3))</f>
        <v>53.29445029769749</v>
      </c>
      <c r="C48" s="8">
        <f>'[2]Ведомость'!U24</f>
        <v>588.24</v>
      </c>
      <c r="D48" s="8">
        <f>'[2]Ведомость'!V24</f>
        <v>277.92</v>
      </c>
      <c r="E48" s="8">
        <f>F48/(Напряжение!C26*SQRT(3))</f>
        <v>38.48681233248656</v>
      </c>
      <c r="F48" s="8">
        <f>'[2]Ведомость'!W24</f>
        <v>424.8</v>
      </c>
      <c r="G48" s="8">
        <f>'[2]Ведомость'!X24</f>
        <v>190.8</v>
      </c>
      <c r="H48" s="8">
        <f>I48/(Напряжение!E26*SQRT(3))</f>
        <v>5.6501314850930795</v>
      </c>
      <c r="I48" s="8">
        <f>'[2]Ведомость'!Y24</f>
        <v>61.92</v>
      </c>
      <c r="J48" s="8">
        <f>'[2]Ведомость'!Z24</f>
        <v>56.16</v>
      </c>
      <c r="K48" s="8">
        <f>L48/(Напряжение!E26*SQRT(3))</f>
        <v>49.93139451942722</v>
      </c>
      <c r="L48" s="8">
        <f>'[2]Ведомость'!AA24</f>
        <v>547.2</v>
      </c>
      <c r="M48" s="8">
        <f>'[2]Ведомость'!AB24</f>
        <v>240.48</v>
      </c>
    </row>
    <row r="49" spans="1:13" ht="15" hidden="1">
      <c r="A49" s="33">
        <f t="shared" si="0"/>
        <v>40163.6666666667</v>
      </c>
      <c r="B49" s="8">
        <f>C49/(Напряжение!C27*SQRT(3))</f>
        <v>55.68648710624349</v>
      </c>
      <c r="C49" s="8">
        <f>'[2]Ведомость'!U25</f>
        <v>614.88</v>
      </c>
      <c r="D49" s="8">
        <f>'[2]Ведомость'!V25</f>
        <v>283.68</v>
      </c>
      <c r="E49" s="8">
        <f>F49/(Напряжение!C27*SQRT(3))</f>
        <v>41.79746865937011</v>
      </c>
      <c r="F49" s="8">
        <f>'[2]Ведомость'!W25</f>
        <v>461.52</v>
      </c>
      <c r="G49" s="8">
        <f>'[2]Ведомость'!X25</f>
        <v>187.2</v>
      </c>
      <c r="H49" s="8">
        <f>I49/(Напряжение!E27*SQRT(3))</f>
        <v>5.7130307445691555</v>
      </c>
      <c r="I49" s="8">
        <f>'[2]Ведомость'!Y25</f>
        <v>62.64</v>
      </c>
      <c r="J49" s="8">
        <f>'[2]Ведомость'!Z25</f>
        <v>56.16</v>
      </c>
      <c r="K49" s="8">
        <f>L49/(Напряжение!E27*SQRT(3))</f>
        <v>51.220275640964836</v>
      </c>
      <c r="L49" s="8">
        <f>'[2]Ведомость'!AA25</f>
        <v>561.5999999999999</v>
      </c>
      <c r="M49" s="8">
        <f>'[2]Ведомость'!AB25</f>
        <v>238.32</v>
      </c>
    </row>
    <row r="50" spans="1:13" ht="15" hidden="1">
      <c r="A50" s="33">
        <f t="shared" si="0"/>
        <v>40163.7083333333</v>
      </c>
      <c r="B50" s="8">
        <f>C50/(Напряжение!C28*SQRT(3))</f>
        <v>57.75076207975168</v>
      </c>
      <c r="C50" s="8">
        <f>'[2]Ведомость'!U26</f>
        <v>637.9200000000001</v>
      </c>
      <c r="D50" s="8">
        <f>'[2]Ведомость'!V26</f>
        <v>279.36</v>
      </c>
      <c r="E50" s="8">
        <f>F50/(Напряжение!C28*SQRT(3))</f>
        <v>44.51892833010203</v>
      </c>
      <c r="F50" s="8">
        <f>'[2]Ведомость'!W26</f>
        <v>491.76</v>
      </c>
      <c r="G50" s="8">
        <f>'[2]Ведомость'!X26</f>
        <v>186.48</v>
      </c>
      <c r="H50" s="8">
        <f>I50/(Напряжение!E28*SQRT(3))</f>
        <v>5.644598674230356</v>
      </c>
      <c r="I50" s="8">
        <f>'[2]Ведомость'!Y26</f>
        <v>61.92</v>
      </c>
      <c r="J50" s="8">
        <f>'[2]Ведомость'!Z26</f>
        <v>56.879999999999995</v>
      </c>
      <c r="K50" s="8">
        <f>L50/(Напряжение!E28*SQRT(3))</f>
        <v>51.45773675112325</v>
      </c>
      <c r="L50" s="8">
        <f>'[2]Ведомость'!AA26</f>
        <v>564.48</v>
      </c>
      <c r="M50" s="8">
        <f>'[2]Ведомость'!AB26</f>
        <v>236.88</v>
      </c>
    </row>
    <row r="51" spans="1:13" ht="15">
      <c r="A51" s="33">
        <f t="shared" si="0"/>
        <v>40163.75</v>
      </c>
      <c r="B51" s="8">
        <f>C51/(Напряжение!C29*SQRT(3))</f>
        <v>59.292196687202356</v>
      </c>
      <c r="C51" s="8">
        <f>'[2]Ведомость'!U27</f>
        <v>655.2</v>
      </c>
      <c r="D51" s="8">
        <f>'[2]Ведомость'!V27</f>
        <v>273.6</v>
      </c>
      <c r="E51" s="8">
        <f>F51/(Напряжение!C29*SQRT(3))</f>
        <v>45.739694587270385</v>
      </c>
      <c r="F51" s="8">
        <f>'[2]Ведомость'!W27</f>
        <v>505.44</v>
      </c>
      <c r="G51" s="8">
        <f>'[2]Ведомость'!X27</f>
        <v>186.48</v>
      </c>
      <c r="H51" s="8">
        <f>I51/(Напряжение!E29*SQRT(3))</f>
        <v>5.6418358161997055</v>
      </c>
      <c r="I51" s="8">
        <f>'[2]Ведомость'!Y27</f>
        <v>61.92</v>
      </c>
      <c r="J51" s="8">
        <f>'[2]Ведомость'!Z27</f>
        <v>56.879999999999995</v>
      </c>
      <c r="K51" s="8">
        <f>L51/(Напряжение!E29*SQRT(3))</f>
        <v>50.186097667357835</v>
      </c>
      <c r="L51" s="8">
        <f>'[2]Ведомость'!AA27</f>
        <v>550.8</v>
      </c>
      <c r="M51" s="8">
        <f>'[2]Ведомость'!AB27</f>
        <v>231.84</v>
      </c>
    </row>
    <row r="52" spans="1:13" ht="15" hidden="1">
      <c r="A52" s="33">
        <f t="shared" si="0"/>
        <v>40163.7916666667</v>
      </c>
      <c r="B52" s="8">
        <f>C52/(Напряжение!C30*SQRT(3))</f>
        <v>58.94363347698055</v>
      </c>
      <c r="C52" s="8">
        <f>'[2]Ведомость'!U28</f>
        <v>651.5999999999999</v>
      </c>
      <c r="D52" s="8">
        <f>'[2]Ведомость'!V28</f>
        <v>267.84</v>
      </c>
      <c r="E52" s="8">
        <f>F52/(Напряжение!C30*SQRT(3))</f>
        <v>46.17794048086101</v>
      </c>
      <c r="F52" s="8">
        <f>'[2]Ведомость'!W28</f>
        <v>510.48</v>
      </c>
      <c r="G52" s="8">
        <f>'[2]Ведомость'!X28</f>
        <v>180.72</v>
      </c>
      <c r="H52" s="8">
        <f>I52/(Напряжение!E30*SQRT(3))</f>
        <v>5.7702169559683085</v>
      </c>
      <c r="I52" s="8">
        <f>'[2]Ведомость'!Y28</f>
        <v>63.36</v>
      </c>
      <c r="J52" s="8">
        <f>'[2]Ведомость'!Z28</f>
        <v>57.599999999999994</v>
      </c>
      <c r="K52" s="8">
        <f>L52/(Напряжение!E30*SQRT(3))</f>
        <v>50.948392895311095</v>
      </c>
      <c r="L52" s="8">
        <f>'[2]Ведомость'!AA28</f>
        <v>559.44</v>
      </c>
      <c r="M52" s="8">
        <f>'[2]Ведомость'!AB28</f>
        <v>228.24</v>
      </c>
    </row>
    <row r="53" spans="1:13" ht="15" hidden="1">
      <c r="A53" s="33">
        <f t="shared" si="0"/>
        <v>40163.8333333333</v>
      </c>
      <c r="B53" s="8">
        <f>C53/(Напряжение!C31*SQRT(3))</f>
        <v>56.77238364979945</v>
      </c>
      <c r="C53" s="8">
        <f>'[2]Ведомость'!U29</f>
        <v>627.8399999999999</v>
      </c>
      <c r="D53" s="8">
        <f>'[2]Ведомость'!V29</f>
        <v>266.4</v>
      </c>
      <c r="E53" s="8">
        <f>F53/(Напряжение!C31*SQRT(3))</f>
        <v>40.5610034562214</v>
      </c>
      <c r="F53" s="8">
        <f>'[2]Ведомость'!W29</f>
        <v>448.56</v>
      </c>
      <c r="G53" s="8">
        <f>'[2]Ведомость'!X29</f>
        <v>174.24</v>
      </c>
      <c r="H53" s="8">
        <f>I53/(Напряжение!E31*SQRT(3))</f>
        <v>6.16062743733009</v>
      </c>
      <c r="I53" s="8">
        <f>'[2]Ведомость'!Y29</f>
        <v>67.68</v>
      </c>
      <c r="J53" s="8">
        <f>'[2]Ведомость'!Z29</f>
        <v>59.76</v>
      </c>
      <c r="K53" s="8">
        <f>L53/(Напряжение!E31*SQRT(3))</f>
        <v>45.614858472146196</v>
      </c>
      <c r="L53" s="8">
        <f>'[2]Ведомость'!AA29</f>
        <v>501.12</v>
      </c>
      <c r="M53" s="8">
        <f>'[2]Ведомость'!AB29</f>
        <v>225.36</v>
      </c>
    </row>
    <row r="54" spans="1:13" ht="15" hidden="1">
      <c r="A54" s="33">
        <f t="shared" si="0"/>
        <v>40163.875</v>
      </c>
      <c r="B54" s="8">
        <f>C54/(Напряжение!C32*SQRT(3))</f>
        <v>43.08349623873595</v>
      </c>
      <c r="C54" s="8">
        <f>'[2]Ведомость'!U30</f>
        <v>476.64</v>
      </c>
      <c r="D54" s="8">
        <f>'[2]Ведомость'!V30</f>
        <v>278.64</v>
      </c>
      <c r="E54" s="8">
        <f>F54/(Напряжение!C32*SQRT(3))</f>
        <v>30.327657473188747</v>
      </c>
      <c r="F54" s="8">
        <f>'[2]Ведомость'!W30</f>
        <v>335.52</v>
      </c>
      <c r="G54" s="8">
        <f>'[2]Ведомость'!X30</f>
        <v>177.12</v>
      </c>
      <c r="H54" s="8">
        <f>I54/(Напряжение!E32*SQRT(3))</f>
        <v>6.157616420164885</v>
      </c>
      <c r="I54" s="8">
        <f>'[2]Ведомость'!Y30</f>
        <v>67.68</v>
      </c>
      <c r="J54" s="8">
        <f>'[2]Ведомость'!Z30</f>
        <v>62.64</v>
      </c>
      <c r="K54" s="8">
        <f>L54/(Напряжение!E32*SQRT(3))</f>
        <v>36.02860671373071</v>
      </c>
      <c r="L54" s="8">
        <f>'[2]Ведомость'!AA30</f>
        <v>396</v>
      </c>
      <c r="M54" s="8">
        <f>'[2]Ведомость'!AB30</f>
        <v>226.08</v>
      </c>
    </row>
    <row r="55" spans="1:13" ht="15" hidden="1">
      <c r="A55" s="33">
        <f t="shared" si="0"/>
        <v>40163.9166666667</v>
      </c>
      <c r="B55" s="8">
        <f>C55/(Напряжение!C33*SQRT(3))</f>
        <v>33.43863322297356</v>
      </c>
      <c r="C55" s="8">
        <f>'[2]Ведомость'!U31</f>
        <v>370.08</v>
      </c>
      <c r="D55" s="8">
        <f>'[2]Ведомость'!V31</f>
        <v>275.04</v>
      </c>
      <c r="E55" s="8">
        <f>F55/(Напряжение!C33*SQRT(3))</f>
        <v>23.094775864115977</v>
      </c>
      <c r="F55" s="8">
        <f>'[2]Ведомость'!W31</f>
        <v>255.59999999999997</v>
      </c>
      <c r="G55" s="8">
        <f>'[2]Ведомость'!X31</f>
        <v>171.36</v>
      </c>
      <c r="H55" s="8">
        <f>I55/(Напряжение!E33*SQRT(3))</f>
        <v>6.154608344841399</v>
      </c>
      <c r="I55" s="8">
        <f>'[2]Ведомость'!Y31</f>
        <v>67.68</v>
      </c>
      <c r="J55" s="8">
        <f>'[2]Ведомость'!Z31</f>
        <v>62.64</v>
      </c>
      <c r="K55" s="8">
        <f>L55/(Напряжение!E33*SQRT(3))</f>
        <v>31.296838179087104</v>
      </c>
      <c r="L55" s="8">
        <f>'[2]Ведомость'!AA31</f>
        <v>344.15999999999997</v>
      </c>
      <c r="M55" s="8">
        <f>'[2]Ведомость'!AB31</f>
        <v>223.92000000000002</v>
      </c>
    </row>
    <row r="56" spans="1:13" ht="15" hidden="1">
      <c r="A56" s="33">
        <f t="shared" si="0"/>
        <v>40163.9583333333</v>
      </c>
      <c r="B56" s="8">
        <f>C56/(Напряжение!C34*SQRT(3))</f>
        <v>27.572979022479732</v>
      </c>
      <c r="C56" s="8">
        <f>'[2]Ведомость'!U32</f>
        <v>305.28</v>
      </c>
      <c r="D56" s="8">
        <f>'[2]Ведомость'!V32</f>
        <v>264.96</v>
      </c>
      <c r="E56" s="8">
        <f>F56/(Напряжение!C34*SQRT(3))</f>
        <v>19.379122048818306</v>
      </c>
      <c r="F56" s="8">
        <f>'[2]Ведомость'!W32</f>
        <v>214.56</v>
      </c>
      <c r="G56" s="8">
        <f>'[2]Ведомость'!X32</f>
        <v>164.16</v>
      </c>
      <c r="H56" s="8">
        <f>I56/(Напряжение!E34*SQRT(3))</f>
        <v>6.151603766184887</v>
      </c>
      <c r="I56" s="8">
        <f>'[2]Ведомость'!Y32</f>
        <v>67.68</v>
      </c>
      <c r="J56" s="8">
        <f>'[2]Ведомость'!Z32</f>
        <v>61.2</v>
      </c>
      <c r="K56" s="8">
        <f>L56/(Напряжение!E34*SQRT(3))</f>
        <v>27.943987320861133</v>
      </c>
      <c r="L56" s="8">
        <f>'[2]Ведомость'!AA32</f>
        <v>307.44</v>
      </c>
      <c r="M56" s="8">
        <f>'[2]Ведомость'!AB32</f>
        <v>221.76</v>
      </c>
    </row>
    <row r="57" spans="1:13" ht="15" hidden="1">
      <c r="A57" s="33">
        <f t="shared" si="0"/>
        <v>40164</v>
      </c>
      <c r="B57" s="8">
        <f>C57/(Напряжение!C35*SQRT(3))</f>
        <v>29.057473921043563</v>
      </c>
      <c r="C57" s="8">
        <f>'[2]Ведомость'!U33</f>
        <v>321.84000000000003</v>
      </c>
      <c r="D57" s="8">
        <f>'[2]Ведомость'!V33</f>
        <v>261.36</v>
      </c>
      <c r="E57" s="8">
        <f>F57/(Напряжение!C35*SQRT(3))</f>
        <v>17.94152752171817</v>
      </c>
      <c r="F57" s="8">
        <f>'[2]Ведомость'!W33</f>
        <v>198.72</v>
      </c>
      <c r="G57" s="8">
        <f>'[2]Ведомость'!X33</f>
        <v>162.72</v>
      </c>
      <c r="H57" s="8">
        <f>I57/(Напряжение!E35*SQRT(3))</f>
        <v>6.14860156107979</v>
      </c>
      <c r="I57" s="8">
        <f>'[2]Ведомость'!Y33</f>
        <v>67.68</v>
      </c>
      <c r="J57" s="8">
        <f>'[2]Ведомость'!Z33</f>
        <v>61.92</v>
      </c>
      <c r="K57" s="8">
        <f>L57/(Напряжение!E35*SQRT(3))</f>
        <v>25.575566067895714</v>
      </c>
      <c r="L57" s="8">
        <f>'[2]Ведомость'!AA33</f>
        <v>281.52</v>
      </c>
      <c r="M57" s="8">
        <f>'[2]Ведомость'!AB33</f>
        <v>216.72</v>
      </c>
    </row>
    <row r="59" spans="1:13" ht="15">
      <c r="A59" s="35"/>
      <c r="B59" s="76" t="str">
        <f>'[2]Ведомость'!$AC$7</f>
        <v>Белоярская Яч. 19</v>
      </c>
      <c r="C59" s="77"/>
      <c r="D59" s="78"/>
      <c r="E59" s="75" t="str">
        <f>'[2]Ведомость'!$AE$7</f>
        <v>Белоярская Яч. 20</v>
      </c>
      <c r="F59" s="68"/>
      <c r="G59" s="68"/>
      <c r="H59" s="76" t="str">
        <f>'[2]Ведомость'!$AG$7</f>
        <v>Белоярская Яч. 21</v>
      </c>
      <c r="I59" s="77"/>
      <c r="J59" s="78"/>
      <c r="K59" s="75" t="str">
        <f>'[2]Ведомость'!$AI$7</f>
        <v>Белоярская Яч. 22 (тп5)</v>
      </c>
      <c r="L59" s="68"/>
      <c r="M59" s="68"/>
    </row>
    <row r="60" spans="1:13" ht="15">
      <c r="A60" s="43" t="s">
        <v>0</v>
      </c>
      <c r="B60" s="30" t="s">
        <v>1</v>
      </c>
      <c r="C60" s="30" t="s">
        <v>2</v>
      </c>
      <c r="D60" s="30" t="s">
        <v>3</v>
      </c>
      <c r="E60" s="30" t="s">
        <v>1</v>
      </c>
      <c r="F60" s="30" t="s">
        <v>2</v>
      </c>
      <c r="G60" s="44" t="s">
        <v>3</v>
      </c>
      <c r="H60" s="30" t="s">
        <v>1</v>
      </c>
      <c r="I60" s="30" t="s">
        <v>2</v>
      </c>
      <c r="J60" s="30" t="s">
        <v>3</v>
      </c>
      <c r="K60" s="30" t="s">
        <v>1</v>
      </c>
      <c r="L60" s="30" t="s">
        <v>2</v>
      </c>
      <c r="M60" s="30" t="s">
        <v>3</v>
      </c>
    </row>
    <row r="61" spans="1:13" ht="15">
      <c r="A61" s="33">
        <f aca="true" t="shared" si="1" ref="A61:A84">A4</f>
        <v>40163.041666666664</v>
      </c>
      <c r="B61" s="8">
        <f>C61/(Напряжение!E12*SQRT(3))</f>
        <v>29.923490827646017</v>
      </c>
      <c r="C61" s="8">
        <f>'[2]Ведомость'!AC10</f>
        <v>330.48</v>
      </c>
      <c r="D61" s="8">
        <f>'[2]Ведомость'!AD10</f>
        <v>339.84</v>
      </c>
      <c r="E61" s="8">
        <f>F61/(Напряжение!E12*SQRT(3))</f>
        <v>31.814081751397072</v>
      </c>
      <c r="F61" s="8">
        <f>'[2]Ведомость'!AE10</f>
        <v>351.36</v>
      </c>
      <c r="G61" s="8">
        <f>'[2]Ведомость'!AF10</f>
        <v>282.24</v>
      </c>
      <c r="H61" s="8">
        <f>I61/(Напряжение!E12*SQRT(3))</f>
        <v>22.361127132641794</v>
      </c>
      <c r="I61" s="8">
        <f>'[2]Ведомость'!AG10</f>
        <v>246.96</v>
      </c>
      <c r="J61" s="8">
        <f>'[2]Ведомость'!AH10</f>
        <v>252.72</v>
      </c>
      <c r="K61" s="8">
        <f>L61/(Напряжение!E12*SQRT(3))</f>
        <v>0</v>
      </c>
      <c r="L61" s="8">
        <f>'[2]Ведомость'!AI10</f>
        <v>0</v>
      </c>
      <c r="M61" s="8">
        <f>'[2]Ведомость'!AJ10</f>
        <v>0</v>
      </c>
    </row>
    <row r="62" spans="1:13" ht="15" hidden="1">
      <c r="A62" s="33">
        <f t="shared" si="1"/>
        <v>40163.0833333333</v>
      </c>
      <c r="B62" s="8">
        <f>C62/(Напряжение!E13*SQRT(3))</f>
        <v>37.24971154175765</v>
      </c>
      <c r="C62" s="8">
        <f>'[2]Ведомость'!AC11</f>
        <v>411.84000000000003</v>
      </c>
      <c r="D62" s="8">
        <f>'[2]Ведомость'!AD11</f>
        <v>331.91999999999996</v>
      </c>
      <c r="E62" s="8">
        <f>F62/(Напряжение!E13*SQRT(3))</f>
        <v>32.365571042401314</v>
      </c>
      <c r="F62" s="8">
        <f>'[2]Ведомость'!AE11</f>
        <v>357.84000000000003</v>
      </c>
      <c r="G62" s="8">
        <f>'[2]Ведомость'!AF11</f>
        <v>280.08000000000004</v>
      </c>
      <c r="H62" s="8">
        <f>I62/(Напряжение!E13*SQRT(3))</f>
        <v>23.248508776936152</v>
      </c>
      <c r="I62" s="8">
        <f>'[2]Ведомость'!AG11</f>
        <v>257.03999999999996</v>
      </c>
      <c r="J62" s="8">
        <f>'[2]Ведомость'!AH11</f>
        <v>249.12</v>
      </c>
      <c r="K62" s="8">
        <f>L62/(Напряжение!E13*SQRT(3))</f>
        <v>0</v>
      </c>
      <c r="L62" s="8">
        <f>'[2]Ведомость'!AI11</f>
        <v>0</v>
      </c>
      <c r="M62" s="8">
        <f>'[2]Ведомость'!AJ11</f>
        <v>0</v>
      </c>
    </row>
    <row r="63" spans="1:14" ht="15" hidden="1">
      <c r="A63" s="33">
        <f t="shared" si="1"/>
        <v>40163.125</v>
      </c>
      <c r="B63" s="8">
        <f>C63/(Напряжение!E14*SQRT(3))</f>
        <v>46.87132884038099</v>
      </c>
      <c r="C63" s="8">
        <f>'[2]Ведомость'!AC12</f>
        <v>517.6800000000001</v>
      </c>
      <c r="D63" s="8">
        <f>'[2]Ведомость'!AD12</f>
        <v>316.8</v>
      </c>
      <c r="E63" s="8">
        <f>F63/(Напряжение!E14*SQRT(3))</f>
        <v>36.049853753450186</v>
      </c>
      <c r="F63" s="8">
        <f>'[2]Ведомость'!AE12</f>
        <v>398.15999999999997</v>
      </c>
      <c r="G63" s="8">
        <f>'[2]Ведомость'!AF12</f>
        <v>273.6</v>
      </c>
      <c r="H63" s="8">
        <f>I63/(Напряжение!E14*SQRT(3))</f>
        <v>26.792929281497337</v>
      </c>
      <c r="I63" s="8">
        <f>'[2]Ведомость'!AG12</f>
        <v>295.92</v>
      </c>
      <c r="J63" s="8">
        <f>'[2]Ведомость'!AH12</f>
        <v>241.2</v>
      </c>
      <c r="K63" s="8">
        <f>L63/(Напряжение!E14*SQRT(3))</f>
        <v>0</v>
      </c>
      <c r="L63" s="8">
        <f>'[2]Ведомость'!AI12</f>
        <v>0</v>
      </c>
      <c r="M63" s="8">
        <f>'[2]Ведомость'!AJ12</f>
        <v>0</v>
      </c>
      <c r="N63" s="2"/>
    </row>
    <row r="64" spans="1:14" ht="15" hidden="1">
      <c r="A64" s="33">
        <f t="shared" si="1"/>
        <v>40163.1666666667</v>
      </c>
      <c r="B64" s="8">
        <f>C64/(Напряжение!E15*SQRT(3))</f>
        <v>60.010384310581976</v>
      </c>
      <c r="C64" s="8">
        <f>'[2]Ведомость'!AC13</f>
        <v>658.8</v>
      </c>
      <c r="D64" s="8">
        <f>'[2]Ведомость'!AD13</f>
        <v>319.68</v>
      </c>
      <c r="E64" s="8">
        <f>F64/(Напряжение!E15*SQRT(3))</f>
        <v>38.17053952869805</v>
      </c>
      <c r="F64" s="8">
        <f>'[2]Ведомость'!AE13</f>
        <v>419.04</v>
      </c>
      <c r="G64" s="8">
        <f>'[2]Ведомость'!AF13</f>
        <v>271.44</v>
      </c>
      <c r="H64" s="8">
        <f>I64/(Напряжение!E15*SQRT(3))</f>
        <v>34.76011331651197</v>
      </c>
      <c r="I64" s="8">
        <f>'[2]Ведомость'!AG13</f>
        <v>381.6</v>
      </c>
      <c r="J64" s="8">
        <f>'[2]Ведомость'!AH13</f>
        <v>245.51999999999998</v>
      </c>
      <c r="K64" s="8">
        <f>L64/(Напряжение!E15*SQRT(3))</f>
        <v>0</v>
      </c>
      <c r="L64" s="8">
        <f>'[2]Ведомость'!AI13</f>
        <v>0</v>
      </c>
      <c r="M64" s="8">
        <f>'[2]Ведомость'!AJ13</f>
        <v>0</v>
      </c>
      <c r="N64" s="2"/>
    </row>
    <row r="65" spans="1:14" ht="15" hidden="1">
      <c r="A65" s="33">
        <f t="shared" si="1"/>
        <v>40163.2083333333</v>
      </c>
      <c r="B65" s="8">
        <f>C65/(Напряжение!E16*SQRT(3))</f>
        <v>62.61647002743201</v>
      </c>
      <c r="C65" s="8">
        <f>'[2]Ведомость'!AC14</f>
        <v>688.3199999999999</v>
      </c>
      <c r="D65" s="8">
        <f>'[2]Ведомость'!AD14</f>
        <v>329.76</v>
      </c>
      <c r="E65" s="8">
        <f>F65/(Напряжение!E16*SQRT(3))</f>
        <v>38.971547768119294</v>
      </c>
      <c r="F65" s="8">
        <f>'[2]Ведомость'!AE14</f>
        <v>428.4</v>
      </c>
      <c r="G65" s="8">
        <f>'[2]Ведомость'!AF14</f>
        <v>268.55999999999995</v>
      </c>
      <c r="H65" s="8">
        <f>I65/(Напряжение!E16*SQRT(3))</f>
        <v>40.6745061579867</v>
      </c>
      <c r="I65" s="8">
        <f>'[2]Ведомость'!AG14</f>
        <v>447.12</v>
      </c>
      <c r="J65" s="8">
        <f>'[2]Ведомость'!AH14</f>
        <v>263.52</v>
      </c>
      <c r="K65" s="8">
        <f>L65/(Напряжение!E16*SQRT(3))</f>
        <v>0</v>
      </c>
      <c r="L65" s="8">
        <f>'[2]Ведомость'!AI14</f>
        <v>0</v>
      </c>
      <c r="M65" s="8">
        <f>'[2]Ведомость'!AJ14</f>
        <v>0</v>
      </c>
      <c r="N65" s="2"/>
    </row>
    <row r="66" spans="1:14" ht="15" hidden="1">
      <c r="A66" s="33">
        <f t="shared" si="1"/>
        <v>40163.25</v>
      </c>
      <c r="B66" s="8">
        <f>C66/(Напряжение!E17*SQRT(3))</f>
        <v>61.30500246913762</v>
      </c>
      <c r="C66" s="8">
        <f>'[2]Ведомость'!AC15</f>
        <v>668.88</v>
      </c>
      <c r="D66" s="8">
        <f>'[2]Ведомость'!AD15</f>
        <v>317.52</v>
      </c>
      <c r="E66" s="8">
        <f>F66/(Напряжение!E17*SQRT(3))</f>
        <v>41.17795644859189</v>
      </c>
      <c r="F66" s="8">
        <f>'[2]Ведомость'!AE15</f>
        <v>449.28</v>
      </c>
      <c r="G66" s="8">
        <f>'[2]Ведомость'!AF15</f>
        <v>272.88</v>
      </c>
      <c r="H66" s="8">
        <f>I66/(Напряжение!E17*SQRT(3))</f>
        <v>42.82771431912843</v>
      </c>
      <c r="I66" s="8">
        <f>'[2]Ведомость'!AG15</f>
        <v>467.28</v>
      </c>
      <c r="J66" s="8">
        <f>'[2]Ведомость'!AH15</f>
        <v>271.44000000000005</v>
      </c>
      <c r="K66" s="8">
        <f>L66/(Напряжение!E17*SQRT(3))</f>
        <v>0</v>
      </c>
      <c r="L66" s="8">
        <f>'[2]Ведомость'!AI15</f>
        <v>0</v>
      </c>
      <c r="M66" s="8">
        <f>'[2]Ведомость'!AJ15</f>
        <v>0</v>
      </c>
      <c r="N66" s="2"/>
    </row>
    <row r="67" spans="1:14" ht="15">
      <c r="A67" s="33">
        <f t="shared" si="1"/>
        <v>40163.2916666667</v>
      </c>
      <c r="B67" s="8">
        <f>C67/(Напряжение!E18*SQRT(3))</f>
        <v>68.00253901063049</v>
      </c>
      <c r="C67" s="8">
        <f>'[2]Ведомость'!AC16</f>
        <v>742.3199999999999</v>
      </c>
      <c r="D67" s="8">
        <f>'[2]Ведомость'!AD16</f>
        <v>388.8</v>
      </c>
      <c r="E67" s="8">
        <f>F67/(Напряжение!E18*SQRT(3))</f>
        <v>42.278979152099076</v>
      </c>
      <c r="F67" s="8">
        <f>'[2]Ведомость'!AE16</f>
        <v>461.52</v>
      </c>
      <c r="G67" s="8">
        <f>'[2]Ведомость'!AF16</f>
        <v>276.48</v>
      </c>
      <c r="H67" s="8">
        <f>I67/(Напряжение!E18*SQRT(3))</f>
        <v>44.521545908996686</v>
      </c>
      <c r="I67" s="8">
        <f>'[2]Ведомость'!AG16</f>
        <v>486</v>
      </c>
      <c r="J67" s="8">
        <f>'[2]Ведомость'!AH16</f>
        <v>264.96</v>
      </c>
      <c r="K67" s="8">
        <f>L67/(Напряжение!E18*SQRT(3))</f>
        <v>0</v>
      </c>
      <c r="L67" s="8">
        <f>'[2]Ведомость'!AI16</f>
        <v>0</v>
      </c>
      <c r="M67" s="8">
        <f>'[2]Ведомость'!AJ16</f>
        <v>0</v>
      </c>
      <c r="N67" s="2"/>
    </row>
    <row r="68" spans="1:14" ht="15" hidden="1">
      <c r="A68" s="33">
        <f t="shared" si="1"/>
        <v>40163.3333333333</v>
      </c>
      <c r="B68" s="8">
        <f>C68/(Напряжение!E19*SQRT(3))</f>
        <v>67.7053885318184</v>
      </c>
      <c r="C68" s="8">
        <f>'[2]Ведомость'!AC17</f>
        <v>739.44</v>
      </c>
      <c r="D68" s="8">
        <f>'[2]Ведомость'!AD17</f>
        <v>373.68</v>
      </c>
      <c r="E68" s="8">
        <f>F68/(Напряжение!E19*SQRT(3))</f>
        <v>40.412271830579044</v>
      </c>
      <c r="F68" s="8">
        <f>'[2]Ведомость'!AE17</f>
        <v>441.36</v>
      </c>
      <c r="G68" s="8">
        <f>'[2]Ведомость'!AF17</f>
        <v>272.88</v>
      </c>
      <c r="H68" s="8">
        <f>I68/(Напряжение!E19*SQRT(3))</f>
        <v>44.03816897687896</v>
      </c>
      <c r="I68" s="8">
        <f>'[2]Ведомость'!AG17</f>
        <v>480.96</v>
      </c>
      <c r="J68" s="8">
        <f>'[2]Ведомость'!AH17</f>
        <v>269.28</v>
      </c>
      <c r="K68" s="8">
        <f>L68/(Напряжение!E19*SQRT(3))</f>
        <v>0</v>
      </c>
      <c r="L68" s="8">
        <f>'[2]Ведомость'!AI17</f>
        <v>0</v>
      </c>
      <c r="M68" s="8">
        <f>'[2]Ведомость'!AJ17</f>
        <v>0</v>
      </c>
      <c r="N68" s="2"/>
    </row>
    <row r="69" spans="1:14" ht="15" hidden="1">
      <c r="A69" s="33">
        <f t="shared" si="1"/>
        <v>40163.375</v>
      </c>
      <c r="B69" s="8">
        <f>C69/(Напряжение!E20*SQRT(3))</f>
        <v>67.14495826639934</v>
      </c>
      <c r="C69" s="8">
        <f>'[2]Ведомость'!AC18</f>
        <v>733.6800000000001</v>
      </c>
      <c r="D69" s="8">
        <f>'[2]Ведомость'!AD18</f>
        <v>362.15999999999997</v>
      </c>
      <c r="E69" s="8">
        <f>F69/(Напряжение!E20*SQRT(3))</f>
        <v>42.69865844614992</v>
      </c>
      <c r="F69" s="8">
        <f>'[2]Ведомость'!AE18</f>
        <v>466.56</v>
      </c>
      <c r="G69" s="8">
        <f>'[2]Ведомость'!AF18</f>
        <v>280.08000000000004</v>
      </c>
      <c r="H69" s="8">
        <f>I69/(Напряжение!E20*SQRT(3))</f>
        <v>43.752946309017815</v>
      </c>
      <c r="I69" s="8">
        <f>'[2]Ведомость'!AG18</f>
        <v>478.08</v>
      </c>
      <c r="J69" s="8">
        <f>'[2]Ведомость'!AH18</f>
        <v>274.32000000000005</v>
      </c>
      <c r="K69" s="8">
        <f>L69/(Напряжение!E20*SQRT(3))</f>
        <v>0</v>
      </c>
      <c r="L69" s="8">
        <f>'[2]Ведомость'!AI18</f>
        <v>0</v>
      </c>
      <c r="M69" s="8">
        <f>'[2]Ведомость'!AJ18</f>
        <v>0</v>
      </c>
      <c r="N69" s="2"/>
    </row>
    <row r="70" spans="1:13" ht="15">
      <c r="A70" s="33">
        <f t="shared" si="1"/>
        <v>40163.4166666667</v>
      </c>
      <c r="B70" s="8">
        <f>C70/(Напряжение!E21*SQRT(3))</f>
        <v>63.29205397131294</v>
      </c>
      <c r="C70" s="8">
        <f>'[2]Ведомость'!AC19</f>
        <v>691.92</v>
      </c>
      <c r="D70" s="8">
        <f>'[2]Ведомость'!AD19</f>
        <v>352.08000000000004</v>
      </c>
      <c r="E70" s="8">
        <f>F70/(Напряжение!E21*SQRT(3))</f>
        <v>40.701861971146094</v>
      </c>
      <c r="F70" s="8">
        <f>'[2]Ведомость'!AE19</f>
        <v>444.96</v>
      </c>
      <c r="G70" s="8">
        <f>'[2]Ведомость'!AF19</f>
        <v>272.16</v>
      </c>
      <c r="H70" s="8">
        <f>I70/(Напряжение!E21*SQRT(3))</f>
        <v>41.55805000613784</v>
      </c>
      <c r="I70" s="8">
        <f>'[2]Ведомость'!AG19</f>
        <v>454.32</v>
      </c>
      <c r="J70" s="8">
        <f>'[2]Ведомость'!AH19</f>
        <v>275.76</v>
      </c>
      <c r="K70" s="8">
        <f>L70/(Напряжение!E21*SQRT(3))</f>
        <v>0</v>
      </c>
      <c r="L70" s="8">
        <f>'[2]Ведомость'!AI19</f>
        <v>0</v>
      </c>
      <c r="M70" s="8">
        <f>'[2]Ведомость'!AJ19</f>
        <v>0</v>
      </c>
    </row>
    <row r="71" spans="1:13" ht="15" hidden="1">
      <c r="A71" s="33">
        <f t="shared" si="1"/>
        <v>40163.4583333333</v>
      </c>
      <c r="B71" s="8">
        <f>C71/(Напряжение!E22*SQRT(3))</f>
        <v>61.02280675288343</v>
      </c>
      <c r="C71" s="8">
        <f>'[2]Ведомость'!AC20</f>
        <v>667.44</v>
      </c>
      <c r="D71" s="8">
        <f>'[2]Ведомость'!AD20</f>
        <v>354.96000000000004</v>
      </c>
      <c r="E71" s="8">
        <f>F71/(Напряжение!E22*SQRT(3))</f>
        <v>41.274325603082964</v>
      </c>
      <c r="F71" s="8">
        <f>'[2]Ведомость'!AE20</f>
        <v>451.44</v>
      </c>
      <c r="G71" s="8">
        <f>'[2]Ведомость'!AF20</f>
        <v>272.16</v>
      </c>
      <c r="H71" s="8">
        <f>I71/(Напряжение!E22*SQRT(3))</f>
        <v>40.68187116858895</v>
      </c>
      <c r="I71" s="8">
        <f>'[2]Ведомость'!AG20</f>
        <v>444.96</v>
      </c>
      <c r="J71" s="8">
        <f>'[2]Ведомость'!AH20</f>
        <v>272.88</v>
      </c>
      <c r="K71" s="8">
        <f>L71/(Напряжение!E22*SQRT(3))</f>
        <v>0</v>
      </c>
      <c r="L71" s="8">
        <f>'[2]Ведомость'!AI20</f>
        <v>0</v>
      </c>
      <c r="M71" s="8">
        <f>'[2]Ведомость'!AJ20</f>
        <v>0</v>
      </c>
    </row>
    <row r="72" spans="1:13" ht="15" hidden="1">
      <c r="A72" s="33">
        <f t="shared" si="1"/>
        <v>40163.5</v>
      </c>
      <c r="B72" s="8">
        <f>C72/(Напряжение!E23*SQRT(3))</f>
        <v>55.40019384219316</v>
      </c>
      <c r="C72" s="8">
        <f>'[2]Ведомость'!AC21</f>
        <v>606.24</v>
      </c>
      <c r="D72" s="8">
        <f>'[2]Ведомость'!AD21</f>
        <v>345.6</v>
      </c>
      <c r="E72" s="8">
        <f>F72/(Напряжение!E23*SQRT(3))</f>
        <v>41.45145144962196</v>
      </c>
      <c r="F72" s="8">
        <f>'[2]Ведомость'!AE21</f>
        <v>453.6</v>
      </c>
      <c r="G72" s="8">
        <f>'[2]Ведомость'!AF21</f>
        <v>277.20000000000005</v>
      </c>
      <c r="H72" s="8">
        <f>I72/(Напряжение!E23*SQRT(3))</f>
        <v>39.67496067320959</v>
      </c>
      <c r="I72" s="8">
        <f>'[2]Ведомость'!AG21</f>
        <v>434.15999999999997</v>
      </c>
      <c r="J72" s="8">
        <f>'[2]Ведомость'!AH21</f>
        <v>270.72</v>
      </c>
      <c r="K72" s="8">
        <f>L72/(Напряжение!E23*SQRT(3))</f>
        <v>0</v>
      </c>
      <c r="L72" s="8">
        <f>'[2]Ведомость'!AI21</f>
        <v>0</v>
      </c>
      <c r="M72" s="8">
        <f>'[2]Ведомость'!AJ21</f>
        <v>0</v>
      </c>
    </row>
    <row r="73" spans="1:13" ht="15" hidden="1">
      <c r="A73" s="33">
        <f t="shared" si="1"/>
        <v>40163.5416666667</v>
      </c>
      <c r="B73" s="8">
        <f>C73/(Напряжение!E24*SQRT(3))</f>
        <v>58.79272686618819</v>
      </c>
      <c r="C73" s="8">
        <f>'[2]Ведомость'!AC22</f>
        <v>643.6800000000001</v>
      </c>
      <c r="D73" s="8">
        <f>'[2]Ведомость'!AD22</f>
        <v>368.64</v>
      </c>
      <c r="E73" s="8">
        <f>F73/(Напряжение!E24*SQRT(3))</f>
        <v>41.69417095432138</v>
      </c>
      <c r="F73" s="8">
        <f>'[2]Ведомость'!AE22</f>
        <v>456.48</v>
      </c>
      <c r="G73" s="8">
        <f>'[2]Ведомость'!AF22</f>
        <v>273.6</v>
      </c>
      <c r="H73" s="8">
        <f>I73/(Напряжение!E24*SQRT(3))</f>
        <v>39.326678597293665</v>
      </c>
      <c r="I73" s="8">
        <f>'[2]Ведомость'!AG22</f>
        <v>430.56</v>
      </c>
      <c r="J73" s="8">
        <f>'[2]Ведомость'!AH22</f>
        <v>264.24</v>
      </c>
      <c r="K73" s="8">
        <f>L73/(Напряжение!E24*SQRT(3))</f>
        <v>0</v>
      </c>
      <c r="L73" s="8">
        <f>'[2]Ведомость'!AI22</f>
        <v>0</v>
      </c>
      <c r="M73" s="8">
        <f>'[2]Ведомость'!AJ22</f>
        <v>0</v>
      </c>
    </row>
    <row r="74" spans="1:13" ht="15" hidden="1">
      <c r="A74" s="33">
        <f t="shared" si="1"/>
        <v>40163.5833333333</v>
      </c>
      <c r="B74" s="8">
        <f>C74/(Напряжение!E25*SQRT(3))</f>
        <v>59.224018556713084</v>
      </c>
      <c r="C74" s="8">
        <f>'[2]Ведомость'!AC23</f>
        <v>648.72</v>
      </c>
      <c r="D74" s="8">
        <f>'[2]Ведомость'!AD23</f>
        <v>354.96</v>
      </c>
      <c r="E74" s="8">
        <f>F74/(Напряжение!E25*SQRT(3))</f>
        <v>42.856892451694705</v>
      </c>
      <c r="F74" s="8">
        <f>'[2]Ведомость'!AE23</f>
        <v>469.44</v>
      </c>
      <c r="G74" s="8">
        <f>'[2]Ведомость'!AF23</f>
        <v>276.48</v>
      </c>
      <c r="H74" s="8">
        <f>I74/(Напряжение!E25*SQRT(3))</f>
        <v>39.241663793959724</v>
      </c>
      <c r="I74" s="8">
        <f>'[2]Ведомость'!AG23</f>
        <v>429.84000000000003</v>
      </c>
      <c r="J74" s="8">
        <f>'[2]Ведомость'!AH23</f>
        <v>267.12</v>
      </c>
      <c r="K74" s="8">
        <f>L74/(Напряжение!E25*SQRT(3))</f>
        <v>0</v>
      </c>
      <c r="L74" s="8">
        <f>'[2]Ведомость'!AI23</f>
        <v>0</v>
      </c>
      <c r="M74" s="8">
        <f>'[2]Ведомость'!AJ23</f>
        <v>0</v>
      </c>
    </row>
    <row r="75" spans="1:13" ht="15" hidden="1">
      <c r="A75" s="33">
        <f t="shared" si="1"/>
        <v>40163.625</v>
      </c>
      <c r="B75" s="8">
        <f>C75/(Напряжение!E26*SQRT(3))</f>
        <v>57.749599713916474</v>
      </c>
      <c r="C75" s="8">
        <f>'[2]Ведомость'!AC24</f>
        <v>632.88</v>
      </c>
      <c r="D75" s="8">
        <f>'[2]Ведомость'!AD24</f>
        <v>329.03999999999996</v>
      </c>
      <c r="E75" s="8">
        <f>F75/(Напряжение!E26*SQRT(3))</f>
        <v>42.83588056140335</v>
      </c>
      <c r="F75" s="8">
        <f>'[2]Ведомость'!AE24</f>
        <v>469.44</v>
      </c>
      <c r="G75" s="8">
        <f>'[2]Ведомость'!AF24</f>
        <v>280.8</v>
      </c>
      <c r="H75" s="8">
        <f>I75/(Напряжение!E26*SQRT(3))</f>
        <v>40.47070924206206</v>
      </c>
      <c r="I75" s="8">
        <f>'[2]Ведомость'!AG24</f>
        <v>443.52</v>
      </c>
      <c r="J75" s="8">
        <f>'[2]Ведомость'!AH24</f>
        <v>258.48</v>
      </c>
      <c r="K75" s="8">
        <f>L75/(Напряжение!E26*SQRT(3))</f>
        <v>0</v>
      </c>
      <c r="L75" s="8">
        <f>'[2]Ведомость'!AI24</f>
        <v>0</v>
      </c>
      <c r="M75" s="8">
        <f>'[2]Ведомость'!AJ24</f>
        <v>0</v>
      </c>
    </row>
    <row r="76" spans="1:13" ht="15" hidden="1">
      <c r="A76" s="33">
        <f t="shared" si="1"/>
        <v>40163.6666666667</v>
      </c>
      <c r="B76" s="8">
        <f>C76/(Напряжение!E27*SQRT(3))</f>
        <v>60.93899460873766</v>
      </c>
      <c r="C76" s="8">
        <f>'[2]Ведомость'!AC25</f>
        <v>668.16</v>
      </c>
      <c r="D76" s="8">
        <f>'[2]Ведомость'!AD25</f>
        <v>334.79999999999995</v>
      </c>
      <c r="E76" s="8">
        <f>F76/(Напряжение!E27*SQRT(3))</f>
        <v>42.35522793387477</v>
      </c>
      <c r="F76" s="8">
        <f>'[2]Ведомость'!AE25</f>
        <v>464.4</v>
      </c>
      <c r="G76" s="8">
        <f>'[2]Ведомость'!AF25</f>
        <v>277.92</v>
      </c>
      <c r="H76" s="8">
        <f>I76/(Напряжение!E27*SQRT(3))</f>
        <v>39.07187693124882</v>
      </c>
      <c r="I76" s="8">
        <f>'[2]Ведомость'!AG25</f>
        <v>428.4</v>
      </c>
      <c r="J76" s="8">
        <f>'[2]Ведомость'!AH25</f>
        <v>261.36</v>
      </c>
      <c r="K76" s="8">
        <f>L76/(Напряжение!E27*SQRT(3))</f>
        <v>0</v>
      </c>
      <c r="L76" s="8">
        <f>'[2]Ведомость'!AI25</f>
        <v>0</v>
      </c>
      <c r="M76" s="8">
        <f>'[2]Ведомость'!AJ25</f>
        <v>0</v>
      </c>
    </row>
    <row r="77" spans="1:13" ht="15" hidden="1">
      <c r="A77" s="33">
        <f t="shared" si="1"/>
        <v>40163.7083333333</v>
      </c>
      <c r="B77" s="8">
        <f>C77/(Напряжение!E28*SQRT(3))</f>
        <v>63.07510844110899</v>
      </c>
      <c r="C77" s="8">
        <f>'[2]Ведомость'!AC26</f>
        <v>691.9200000000001</v>
      </c>
      <c r="D77" s="8">
        <f>'[2]Ведомость'!AD26</f>
        <v>325.44</v>
      </c>
      <c r="E77" s="8">
        <f>F77/(Напряжение!E28*SQRT(3))</f>
        <v>44.23790123757279</v>
      </c>
      <c r="F77" s="8">
        <f>'[2]Ведомость'!AE26</f>
        <v>485.28</v>
      </c>
      <c r="G77" s="8">
        <f>'[2]Ведомость'!AF26</f>
        <v>281.52</v>
      </c>
      <c r="H77" s="8">
        <f>I77/(Напряжение!E28*SQRT(3))</f>
        <v>38.13385848520741</v>
      </c>
      <c r="I77" s="8">
        <f>'[2]Ведомость'!AG26</f>
        <v>418.32000000000005</v>
      </c>
      <c r="J77" s="8">
        <f>'[2]Ведомость'!AH26</f>
        <v>262.08</v>
      </c>
      <c r="K77" s="8">
        <f>L77/(Напряжение!E28*SQRT(3))</f>
        <v>0</v>
      </c>
      <c r="L77" s="8">
        <f>'[2]Ведомость'!AI26</f>
        <v>0</v>
      </c>
      <c r="M77" s="8">
        <f>'[2]Ведомость'!AJ26</f>
        <v>0</v>
      </c>
    </row>
    <row r="78" spans="1:13" ht="15">
      <c r="A78" s="33">
        <f t="shared" si="1"/>
        <v>40163.75</v>
      </c>
      <c r="B78" s="8">
        <f>C78/(Напряжение!E29*SQRT(3))</f>
        <v>64.55309817605244</v>
      </c>
      <c r="C78" s="8">
        <f>'[2]Ведомость'!AC27</f>
        <v>708.48</v>
      </c>
      <c r="D78" s="8">
        <f>'[2]Ведомость'!AD27</f>
        <v>327.6</v>
      </c>
      <c r="E78" s="8">
        <f>F78/(Напряжение!E29*SQRT(3))</f>
        <v>44.54426185115813</v>
      </c>
      <c r="F78" s="8">
        <f>'[2]Ведомость'!AE27</f>
        <v>488.88</v>
      </c>
      <c r="G78" s="8">
        <f>'[2]Ведомость'!AF27</f>
        <v>277.92</v>
      </c>
      <c r="H78" s="8">
        <f>I78/(Напряжение!E29*SQRT(3))</f>
        <v>39.95206990773977</v>
      </c>
      <c r="I78" s="8">
        <f>'[2]Ведомость'!AG27</f>
        <v>438.48</v>
      </c>
      <c r="J78" s="8">
        <f>'[2]Ведомость'!AH27</f>
        <v>254.16</v>
      </c>
      <c r="K78" s="8">
        <f>L78/(Напряжение!E29*SQRT(3))</f>
        <v>0</v>
      </c>
      <c r="L78" s="8">
        <f>'[2]Ведомость'!AI27</f>
        <v>0</v>
      </c>
      <c r="M78" s="8">
        <f>'[2]Ведомость'!AJ27</f>
        <v>0</v>
      </c>
    </row>
    <row r="79" spans="1:13" ht="15" hidden="1">
      <c r="A79" s="33">
        <f t="shared" si="1"/>
        <v>40163.7916666667</v>
      </c>
      <c r="B79" s="8">
        <f>C79/(Напряжение!E30*SQRT(3))</f>
        <v>65.30836463800495</v>
      </c>
      <c r="C79" s="8">
        <f>'[2]Ведомость'!AC28</f>
        <v>717.12</v>
      </c>
      <c r="D79" s="8">
        <f>'[2]Ведомость'!AD28</f>
        <v>324</v>
      </c>
      <c r="E79" s="8">
        <f>F79/(Напряжение!E30*SQRT(3))</f>
        <v>43.40776846421614</v>
      </c>
      <c r="F79" s="8">
        <f>'[2]Ведомость'!AE28</f>
        <v>476.64</v>
      </c>
      <c r="G79" s="8">
        <f>'[2]Ведомость'!AF28</f>
        <v>281.52</v>
      </c>
      <c r="H79" s="8">
        <f>I79/(Напряжение!E30*SQRT(3))</f>
        <v>39.276817688920644</v>
      </c>
      <c r="I79" s="8">
        <f>'[2]Ведомость'!AG28</f>
        <v>431.28</v>
      </c>
      <c r="J79" s="8">
        <f>'[2]Ведомость'!AH28</f>
        <v>258.48</v>
      </c>
      <c r="K79" s="8">
        <f>L79/(Напряжение!E30*SQRT(3))</f>
        <v>0</v>
      </c>
      <c r="L79" s="8">
        <f>'[2]Ведомость'!AI28</f>
        <v>0</v>
      </c>
      <c r="M79" s="8">
        <f>'[2]Ведомость'!AJ28</f>
        <v>0</v>
      </c>
    </row>
    <row r="80" spans="1:13" ht="15" hidden="1">
      <c r="A80" s="33">
        <f t="shared" si="1"/>
        <v>40163.8333333333</v>
      </c>
      <c r="B80" s="8">
        <f>C80/(Напряжение!E31*SQRT(3))</f>
        <v>61.73735155281856</v>
      </c>
      <c r="C80" s="8">
        <f>'[2]Ведомость'!AC29</f>
        <v>678.24</v>
      </c>
      <c r="D80" s="8">
        <f>'[2]Ведомость'!AD29</f>
        <v>330.48</v>
      </c>
      <c r="E80" s="8">
        <f>F80/(Напряжение!E31*SQRT(3))</f>
        <v>40.961618599269215</v>
      </c>
      <c r="F80" s="8">
        <f>'[2]Ведомость'!AE29</f>
        <v>450</v>
      </c>
      <c r="G80" s="8">
        <f>'[2]Ведомость'!AF29</f>
        <v>280.08000000000004</v>
      </c>
      <c r="H80" s="8">
        <f>I80/(Напряжение!E31*SQRT(3))</f>
        <v>37.160380393257036</v>
      </c>
      <c r="I80" s="8">
        <f>'[2]Ведомость'!AG29</f>
        <v>408.24</v>
      </c>
      <c r="J80" s="8">
        <f>'[2]Ведомость'!AH29</f>
        <v>247.68</v>
      </c>
      <c r="K80" s="8">
        <f>L80/(Напряжение!E31*SQRT(3))</f>
        <v>0</v>
      </c>
      <c r="L80" s="8">
        <f>'[2]Ведомость'!AI29</f>
        <v>0</v>
      </c>
      <c r="M80" s="8">
        <f>'[2]Ведомость'!AJ29</f>
        <v>0</v>
      </c>
    </row>
    <row r="81" spans="1:13" ht="15" hidden="1">
      <c r="A81" s="33">
        <f t="shared" si="1"/>
        <v>40163.875</v>
      </c>
      <c r="B81" s="8">
        <f>C81/(Напряжение!E32*SQRT(3))</f>
        <v>49.457451034303055</v>
      </c>
      <c r="C81" s="8">
        <f>'[2]Ведомость'!AC30</f>
        <v>543.5999999999999</v>
      </c>
      <c r="D81" s="8">
        <f>'[2]Ведомость'!AD30</f>
        <v>342</v>
      </c>
      <c r="E81" s="8">
        <f>F81/(Напряжение!E32*SQRT(3))</f>
        <v>36.94569852098931</v>
      </c>
      <c r="F81" s="8">
        <f>'[2]Ведомость'!AE30</f>
        <v>406.08000000000004</v>
      </c>
      <c r="G81" s="8">
        <f>'[2]Ведомость'!AF30</f>
        <v>286.56</v>
      </c>
      <c r="H81" s="8">
        <f>I81/(Напряжение!E32*SQRT(3))</f>
        <v>29.01940504396855</v>
      </c>
      <c r="I81" s="8">
        <f>'[2]Ведомость'!AG30</f>
        <v>318.96</v>
      </c>
      <c r="J81" s="8">
        <f>'[2]Ведомость'!AH30</f>
        <v>248.4</v>
      </c>
      <c r="K81" s="8">
        <f>L81/(Напряжение!E32*SQRT(3))</f>
        <v>0</v>
      </c>
      <c r="L81" s="8">
        <f>'[2]Ведомость'!AI30</f>
        <v>0</v>
      </c>
      <c r="M81" s="8">
        <f>'[2]Ведомость'!AJ30</f>
        <v>0</v>
      </c>
    </row>
    <row r="82" spans="1:13" ht="15" hidden="1">
      <c r="A82" s="33">
        <f t="shared" si="1"/>
        <v>40163.9166666667</v>
      </c>
      <c r="B82" s="8">
        <f>C82/(Напряжение!E33*SQRT(3))</f>
        <v>39.2192595591489</v>
      </c>
      <c r="C82" s="8">
        <f>'[2]Ведомость'!AC31</f>
        <v>431.28</v>
      </c>
      <c r="D82" s="8">
        <f>'[2]Ведомость'!AD31</f>
        <v>339.12</v>
      </c>
      <c r="E82" s="8">
        <f>F82/(Напряжение!E33*SQRT(3))</f>
        <v>34.11224412406774</v>
      </c>
      <c r="F82" s="8">
        <f>'[2]Ведомость'!AE31</f>
        <v>375.12</v>
      </c>
      <c r="G82" s="8">
        <f>'[2]Ведомость'!AF31</f>
        <v>283.68</v>
      </c>
      <c r="H82" s="8">
        <f>I82/(Напряжение!E33*SQRT(3))</f>
        <v>24.749382493085616</v>
      </c>
      <c r="I82" s="8">
        <f>'[2]Ведомость'!AG31</f>
        <v>272.15999999999997</v>
      </c>
      <c r="J82" s="8">
        <f>'[2]Ведомость'!AH31</f>
        <v>249.84</v>
      </c>
      <c r="K82" s="8">
        <f>L82/(Напряжение!E33*SQRT(3))</f>
        <v>0</v>
      </c>
      <c r="L82" s="8">
        <f>'[2]Ведомость'!AI31</f>
        <v>0</v>
      </c>
      <c r="M82" s="8">
        <f>'[2]Ведомость'!AJ31</f>
        <v>0</v>
      </c>
    </row>
    <row r="83" spans="1:13" ht="15" hidden="1">
      <c r="A83" s="33">
        <f t="shared" si="1"/>
        <v>40163.9583333333</v>
      </c>
      <c r="B83" s="8">
        <f>C83/(Напряжение!E34*SQRT(3))</f>
        <v>34.75001701961888</v>
      </c>
      <c r="C83" s="8">
        <f>'[2]Ведомость'!AC32</f>
        <v>382.32</v>
      </c>
      <c r="D83" s="8">
        <f>'[2]Ведомость'!AD32</f>
        <v>336.24</v>
      </c>
      <c r="E83" s="8">
        <f>F83/(Напряжение!E34*SQRT(3))</f>
        <v>32.524968848871154</v>
      </c>
      <c r="F83" s="8">
        <f>'[2]Ведомость'!AE32</f>
        <v>357.84000000000003</v>
      </c>
      <c r="G83" s="8">
        <f>'[2]Ведомость'!AF32</f>
        <v>275.76</v>
      </c>
      <c r="H83" s="8">
        <f>I83/(Напряжение!E34*SQRT(3))</f>
        <v>22.05415392770539</v>
      </c>
      <c r="I83" s="8">
        <f>'[2]Ведомость'!AG32</f>
        <v>242.64</v>
      </c>
      <c r="J83" s="8">
        <f>'[2]Ведомость'!AH32</f>
        <v>241.92000000000002</v>
      </c>
      <c r="K83" s="8">
        <f>L83/(Напряжение!E34*SQRT(3))</f>
        <v>0</v>
      </c>
      <c r="L83" s="8">
        <f>'[2]Ведомость'!AI32</f>
        <v>0</v>
      </c>
      <c r="M83" s="8">
        <f>'[2]Ведомость'!AJ32</f>
        <v>0</v>
      </c>
    </row>
    <row r="84" spans="1:13" ht="15" hidden="1">
      <c r="A84" s="33">
        <f t="shared" si="1"/>
        <v>40164</v>
      </c>
      <c r="B84" s="8">
        <f>C84/(Напряжение!E35*SQRT(3))</f>
        <v>32.83614876236228</v>
      </c>
      <c r="C84" s="8">
        <f>'[2]Ведомость'!AC33</f>
        <v>361.44</v>
      </c>
      <c r="D84" s="8">
        <f>'[2]Ведомость'!AD33</f>
        <v>328.32</v>
      </c>
      <c r="E84" s="8">
        <f>F84/(Напряжение!E35*SQRT(3))</f>
        <v>32.31286352312144</v>
      </c>
      <c r="F84" s="8">
        <f>'[2]Ведомость'!AE33</f>
        <v>355.68</v>
      </c>
      <c r="G84" s="8">
        <f>'[2]Ведомость'!AF33</f>
        <v>279.36</v>
      </c>
      <c r="H84" s="8">
        <f>I84/(Напряжение!E35*SQRT(3))</f>
        <v>21.258462844158846</v>
      </c>
      <c r="I84" s="8">
        <f>'[2]Ведомость'!AG33</f>
        <v>234</v>
      </c>
      <c r="J84" s="8">
        <f>'[2]Ведомость'!AH33</f>
        <v>244.08</v>
      </c>
      <c r="K84" s="8">
        <f>L84/(Напряжение!E35*SQRT(3))</f>
        <v>0</v>
      </c>
      <c r="L84" s="8">
        <f>'[2]Ведомость'!AI33</f>
        <v>0</v>
      </c>
      <c r="M84" s="8">
        <f>'[2]Ведомость'!AJ33</f>
        <v>0</v>
      </c>
    </row>
    <row r="86" ht="15">
      <c r="A86" s="34" t="s">
        <v>29</v>
      </c>
    </row>
    <row r="87" spans="1:10" ht="15">
      <c r="A87" s="35"/>
      <c r="B87" s="76" t="str">
        <f>'[2]Ведомость'!$C$7</f>
        <v>Белоярская В1Т-35кВ</v>
      </c>
      <c r="C87" s="77"/>
      <c r="D87" s="78"/>
      <c r="E87" s="75" t="str">
        <f>'[2]Ведомость'!$G$7</f>
        <v>Белоярская В2Т-35кВ</v>
      </c>
      <c r="F87" s="68"/>
      <c r="G87" s="79"/>
      <c r="H87" s="76" t="str">
        <f>'[2]Ведомость'!$K$7</f>
        <v>Белоярская ТСН</v>
      </c>
      <c r="I87" s="77"/>
      <c r="J87" s="78"/>
    </row>
    <row r="88" spans="1:10" ht="15">
      <c r="A88" s="43" t="s">
        <v>0</v>
      </c>
      <c r="B88" s="30" t="s">
        <v>1</v>
      </c>
      <c r="C88" s="30" t="s">
        <v>2</v>
      </c>
      <c r="D88" s="30" t="s">
        <v>3</v>
      </c>
      <c r="E88" s="30" t="s">
        <v>1</v>
      </c>
      <c r="F88" s="30" t="s">
        <v>2</v>
      </c>
      <c r="G88" s="46" t="s">
        <v>3</v>
      </c>
      <c r="H88" s="30" t="s">
        <v>1</v>
      </c>
      <c r="I88" s="30" t="s">
        <v>2</v>
      </c>
      <c r="J88" s="30" t="s">
        <v>3</v>
      </c>
    </row>
    <row r="89" spans="1:10" ht="15">
      <c r="A89" s="33">
        <f aca="true" t="shared" si="2" ref="A89:A112">A61</f>
        <v>40163.041666666664</v>
      </c>
      <c r="B89" s="8">
        <f>C89/(Напряжение!B12*SQRT(3))</f>
        <v>14.470931481622683</v>
      </c>
      <c r="C89" s="8">
        <f>'[2]Ведомость'!C10</f>
        <v>936.6</v>
      </c>
      <c r="D89" s="8">
        <f>'[2]Ведомость'!D10</f>
        <v>50.400000000000006</v>
      </c>
      <c r="E89" s="8">
        <f>F89/(Напряжение!B12*SQRT(3))</f>
        <v>2.5956827769726787</v>
      </c>
      <c r="F89" s="8">
        <f>'[2]Ведомость'!G10</f>
        <v>168</v>
      </c>
      <c r="G89" s="8">
        <f>'[2]Ведомость'!H10</f>
        <v>142.8</v>
      </c>
      <c r="H89" s="8">
        <f>I89*1000/(Напряжение!F12*SQRT(3))</f>
        <v>3.903314841771917</v>
      </c>
      <c r="I89" s="8">
        <f>'[2]Ведомость'!K10</f>
        <v>1.5739999999999998</v>
      </c>
      <c r="J89" s="8">
        <f>'[2]Ведомость'!L10</f>
        <v>0.7090000000000001</v>
      </c>
    </row>
    <row r="90" spans="1:10" ht="15" hidden="1">
      <c r="A90" s="33">
        <f t="shared" si="2"/>
        <v>40163.0833333333</v>
      </c>
      <c r="B90" s="8">
        <f>C90/(Напряжение!B13*SQRT(3))</f>
        <v>14.057710247640435</v>
      </c>
      <c r="C90" s="8">
        <f>'[2]Ведомость'!C11</f>
        <v>911.4</v>
      </c>
      <c r="D90" s="8">
        <f>'[2]Ведомость'!D11</f>
        <v>29.4</v>
      </c>
      <c r="E90" s="8">
        <f>F90/(Напряжение!B13*SQRT(3))</f>
        <v>1.6843339467218952</v>
      </c>
      <c r="F90" s="8">
        <f>'[2]Ведомость'!G11</f>
        <v>109.19999999999999</v>
      </c>
      <c r="G90" s="8">
        <f>'[2]Ведомость'!H11</f>
        <v>121.8</v>
      </c>
      <c r="H90" s="8">
        <f>I90*1000/(Напряжение!F13*SQRT(3))</f>
        <v>1.073827491464923</v>
      </c>
      <c r="I90" s="8">
        <f>'[2]Ведомость'!K11</f>
        <v>0.435</v>
      </c>
      <c r="J90" s="8">
        <f>'[2]Ведомость'!L11</f>
        <v>0.415</v>
      </c>
    </row>
    <row r="91" spans="1:10" ht="15" hidden="1">
      <c r="A91" s="33">
        <f t="shared" si="2"/>
        <v>40163.125</v>
      </c>
      <c r="B91" s="8">
        <f>C91/(Напряжение!B14*SQRT(3))</f>
        <v>14.231641739167893</v>
      </c>
      <c r="C91" s="8">
        <f>'[2]Ведомость'!C12</f>
        <v>919.8</v>
      </c>
      <c r="D91" s="8">
        <f>'[2]Ведомость'!D12</f>
        <v>50.4</v>
      </c>
      <c r="E91" s="8">
        <f>F91/(Напряжение!B14*SQRT(3))</f>
        <v>2.014524629745227</v>
      </c>
      <c r="F91" s="8">
        <f>'[2]Ведомость'!G12</f>
        <v>130.2</v>
      </c>
      <c r="G91" s="8">
        <f>'[2]Ведомость'!H12</f>
        <v>138.60000000000002</v>
      </c>
      <c r="H91" s="8">
        <f>I91*1000/(Напряжение!F14*SQRT(3))</f>
        <v>1.0732060357305735</v>
      </c>
      <c r="I91" s="8">
        <f>'[2]Ведомость'!K12</f>
        <v>0.433</v>
      </c>
      <c r="J91" s="8">
        <f>'[2]Ведомость'!L12</f>
        <v>0.412</v>
      </c>
    </row>
    <row r="92" spans="1:10" ht="15" hidden="1">
      <c r="A92" s="33">
        <f t="shared" si="2"/>
        <v>40163.1666666667</v>
      </c>
      <c r="B92" s="8">
        <f>C92/(Напряжение!B15*SQRT(3))</f>
        <v>10.000131572541253</v>
      </c>
      <c r="C92" s="8">
        <f>'[2]Ведомость'!C13</f>
        <v>646.8</v>
      </c>
      <c r="D92" s="8">
        <f>'[2]Ведомость'!D13</f>
        <v>0</v>
      </c>
      <c r="E92" s="8">
        <f>F92/(Напряжение!B15*SQRT(3))</f>
        <v>1.8831416597642623</v>
      </c>
      <c r="F92" s="8">
        <f>'[2]Ведомость'!G13</f>
        <v>121.80000000000001</v>
      </c>
      <c r="G92" s="8">
        <f>'[2]Ведомость'!H13</f>
        <v>117.6</v>
      </c>
      <c r="H92" s="8">
        <f>I92*1000/(Напряжение!F15*SQRT(3))</f>
        <v>1.0595344484850886</v>
      </c>
      <c r="I92" s="8">
        <f>'[2]Ведомость'!K13</f>
        <v>0.428</v>
      </c>
      <c r="J92" s="8">
        <f>'[2]Ведомость'!L13</f>
        <v>0.40900000000000003</v>
      </c>
    </row>
    <row r="93" spans="1:10" ht="15" hidden="1">
      <c r="A93" s="33">
        <f t="shared" si="2"/>
        <v>40163.2083333333</v>
      </c>
      <c r="B93" s="8">
        <f>C93/(Напряжение!B16*SQRT(3))</f>
        <v>10.062147594919514</v>
      </c>
      <c r="C93" s="8">
        <f>'[2]Ведомость'!C14</f>
        <v>651</v>
      </c>
      <c r="D93" s="8">
        <f>'[2]Ведомость'!D14</f>
        <v>0</v>
      </c>
      <c r="E93" s="8">
        <f>F93/(Напряжение!B16*SQRT(3))</f>
        <v>2.791434494074446</v>
      </c>
      <c r="F93" s="8">
        <f>'[2]Ведомость'!G14</f>
        <v>180.6</v>
      </c>
      <c r="G93" s="8">
        <f>'[2]Ведомость'!H14</f>
        <v>168</v>
      </c>
      <c r="H93" s="8">
        <f>I93*1000/(Напряжение!F16*SQRT(3))</f>
        <v>1.040994409291308</v>
      </c>
      <c r="I93" s="8">
        <f>'[2]Ведомость'!K14</f>
        <v>0.421</v>
      </c>
      <c r="J93" s="8">
        <f>'[2]Ведомость'!L14</f>
        <v>0.399</v>
      </c>
    </row>
    <row r="94" spans="1:10" ht="15" hidden="1">
      <c r="A94" s="33">
        <f t="shared" si="2"/>
        <v>40163.25</v>
      </c>
      <c r="B94" s="8">
        <f>C94/(Напряжение!B17*SQRT(3))</f>
        <v>15.85497456954183</v>
      </c>
      <c r="C94" s="8">
        <f>'[2]Ведомость'!C15</f>
        <v>1012.2</v>
      </c>
      <c r="D94" s="8">
        <f>'[2]Ведомость'!D15</f>
        <v>21</v>
      </c>
      <c r="E94" s="8">
        <f>F94/(Напряжение!B17*SQRT(3))</f>
        <v>1.9736482866649578</v>
      </c>
      <c r="F94" s="8">
        <f>'[2]Ведомость'!G15</f>
        <v>126</v>
      </c>
      <c r="G94" s="8">
        <f>'[2]Ведомость'!H15</f>
        <v>134.4</v>
      </c>
      <c r="H94" s="8">
        <f>I94*1000/(Напряжение!F17*SQRT(3))</f>
        <v>1.0249521108540438</v>
      </c>
      <c r="I94" s="8">
        <f>'[2]Ведомость'!K15</f>
        <v>0.412</v>
      </c>
      <c r="J94" s="8">
        <f>'[2]Ведомость'!L15</f>
        <v>0.384</v>
      </c>
    </row>
    <row r="95" spans="1:10" ht="15">
      <c r="A95" s="33">
        <f t="shared" si="2"/>
        <v>40163.2916666667</v>
      </c>
      <c r="B95" s="8">
        <f>C95/(Напряжение!B18*SQRT(3))</f>
        <v>13.941192498980836</v>
      </c>
      <c r="C95" s="8">
        <f>'[2]Ведомость'!C16</f>
        <v>890.4000000000001</v>
      </c>
      <c r="D95" s="8">
        <f>'[2]Ведомость'!D16</f>
        <v>42</v>
      </c>
      <c r="E95" s="8">
        <f>F95/(Напряжение!B18*SQRT(3))</f>
        <v>2.827694704981962</v>
      </c>
      <c r="F95" s="8">
        <f>'[2]Ведомость'!G16</f>
        <v>180.6</v>
      </c>
      <c r="G95" s="8">
        <f>'[2]Ведомость'!H16</f>
        <v>163.8</v>
      </c>
      <c r="H95" s="8">
        <f>I95*1000/(Напряжение!F18*SQRT(3))</f>
        <v>1.0146225007460463</v>
      </c>
      <c r="I95" s="8">
        <f>'[2]Ведомость'!K16</f>
        <v>0.40800000000000003</v>
      </c>
      <c r="J95" s="8">
        <f>'[2]Ведомость'!L16</f>
        <v>0.38</v>
      </c>
    </row>
    <row r="96" spans="1:10" ht="15" hidden="1">
      <c r="A96" s="33">
        <f t="shared" si="2"/>
        <v>40163.3333333333</v>
      </c>
      <c r="B96" s="8">
        <f>C96/(Напряжение!B19*SQRT(3))</f>
        <v>15.512854306033123</v>
      </c>
      <c r="C96" s="8">
        <f>'[2]Ведомость'!C17</f>
        <v>991.2</v>
      </c>
      <c r="D96" s="8">
        <f>'[2]Ведомость'!D17</f>
        <v>46.2</v>
      </c>
      <c r="E96" s="8">
        <f>F96/(Напряжение!B19*SQRT(3))</f>
        <v>2.234902739004772</v>
      </c>
      <c r="F96" s="8">
        <f>'[2]Ведомость'!G17</f>
        <v>142.8</v>
      </c>
      <c r="G96" s="8">
        <f>'[2]Ведомость'!H17</f>
        <v>126</v>
      </c>
      <c r="H96" s="8">
        <f>I96*1000/(Напряжение!F19*SQRT(3))</f>
        <v>1.0117633020772223</v>
      </c>
      <c r="I96" s="8">
        <f>'[2]Ведомость'!K17</f>
        <v>0.40700000000000003</v>
      </c>
      <c r="J96" s="8">
        <f>'[2]Ведомость'!L17</f>
        <v>0.384</v>
      </c>
    </row>
    <row r="97" spans="1:10" ht="15" hidden="1">
      <c r="A97" s="33">
        <f t="shared" si="2"/>
        <v>40163.375</v>
      </c>
      <c r="B97" s="8">
        <f>C97/(Напряжение!B20*SQRT(3))</f>
        <v>7.490318434900155</v>
      </c>
      <c r="C97" s="8">
        <f>'[2]Ведомость'!C18</f>
        <v>478.8</v>
      </c>
      <c r="D97" s="8">
        <f>'[2]Ведомость'!D18</f>
        <v>0</v>
      </c>
      <c r="E97" s="8">
        <f>F97/(Напряжение!B20*SQRT(3))</f>
        <v>2.496772811633385</v>
      </c>
      <c r="F97" s="8">
        <f>'[2]Ведомость'!G18</f>
        <v>159.6</v>
      </c>
      <c r="G97" s="8">
        <f>'[2]Ведомость'!H18</f>
        <v>142.8</v>
      </c>
      <c r="H97" s="8">
        <f>I97*1000/(Напряжение!F20*SQRT(3))</f>
        <v>1.0362385286903886</v>
      </c>
      <c r="I97" s="8">
        <f>'[2]Ведомость'!K18</f>
        <v>0.417</v>
      </c>
      <c r="J97" s="8">
        <f>'[2]Ведомость'!L18</f>
        <v>0.4</v>
      </c>
    </row>
    <row r="98" spans="1:10" ht="15">
      <c r="A98" s="33">
        <f t="shared" si="2"/>
        <v>40163.4166666667</v>
      </c>
      <c r="B98" s="8">
        <f>C98/(Напряжение!B21*SQRT(3))</f>
        <v>10.639623217227847</v>
      </c>
      <c r="C98" s="8">
        <f>'[2]Ведомость'!C19</f>
        <v>680.4000000000001</v>
      </c>
      <c r="D98" s="8">
        <f>'[2]Ведомость'!D19</f>
        <v>0</v>
      </c>
      <c r="E98" s="8">
        <f>F98/(Напряжение!B21*SQRT(3))</f>
        <v>2.2986840284134233</v>
      </c>
      <c r="F98" s="8">
        <f>'[2]Ведомость'!G19</f>
        <v>147</v>
      </c>
      <c r="G98" s="8">
        <f>'[2]Ведомость'!H19</f>
        <v>142.8</v>
      </c>
      <c r="H98" s="8">
        <f>I98*1000/(Напряжение!F21*SQRT(3))</f>
        <v>1.0408282906568895</v>
      </c>
      <c r="I98" s="8">
        <f>'[2]Ведомость'!K19</f>
        <v>0.419</v>
      </c>
      <c r="J98" s="8">
        <f>'[2]Ведомость'!L19</f>
        <v>0.389</v>
      </c>
    </row>
    <row r="99" spans="1:10" ht="15" hidden="1">
      <c r="A99" s="33">
        <f t="shared" si="2"/>
        <v>40163.4583333333</v>
      </c>
      <c r="B99" s="8">
        <f>C99/(Напряжение!B22*SQRT(3))</f>
        <v>10.766410898758975</v>
      </c>
      <c r="C99" s="8">
        <f>'[2]Ведомость'!C20</f>
        <v>688.8</v>
      </c>
      <c r="D99" s="8">
        <f>'[2]Ведомость'!D20</f>
        <v>0</v>
      </c>
      <c r="E99" s="8">
        <f>F99/(Напряжение!B22*SQRT(3))</f>
        <v>1.9038165613659164</v>
      </c>
      <c r="F99" s="8">
        <f>'[2]Ведомость'!G20</f>
        <v>121.8</v>
      </c>
      <c r="G99" s="8">
        <f>'[2]Ведомость'!H20</f>
        <v>117.6</v>
      </c>
      <c r="H99" s="8">
        <f>I99*1000/(Напряжение!F22*SQRT(3))</f>
        <v>1.0354743068281707</v>
      </c>
      <c r="I99" s="8">
        <f>'[2]Ведомость'!K20</f>
        <v>0.417</v>
      </c>
      <c r="J99" s="8">
        <f>'[2]Ведомость'!L20</f>
        <v>0.384</v>
      </c>
    </row>
    <row r="100" spans="1:10" ht="17.25" customHeight="1" hidden="1">
      <c r="A100" s="33">
        <f t="shared" si="2"/>
        <v>40163.5</v>
      </c>
      <c r="B100" s="8">
        <f>C100/(Напряжение!B23*SQRT(3))</f>
        <v>12.664859369673417</v>
      </c>
      <c r="C100" s="8">
        <f>'[2]Ведомость'!C21</f>
        <v>810.6</v>
      </c>
      <c r="D100" s="8">
        <f>'[2]Ведомость'!D21</f>
        <v>0</v>
      </c>
      <c r="E100" s="8">
        <f>F100/(Напряжение!B23*SQRT(3))</f>
        <v>2.362357188125611</v>
      </c>
      <c r="F100" s="8">
        <f>'[2]Ведомость'!G21</f>
        <v>151.2</v>
      </c>
      <c r="G100" s="8">
        <f>'[2]Ведомость'!H21</f>
        <v>138.6</v>
      </c>
      <c r="H100" s="8">
        <f>I100*1000/(Напряжение!F23*SQRT(3))</f>
        <v>1.0276471843956492</v>
      </c>
      <c r="I100" s="8">
        <f>'[2]Ведомость'!K21</f>
        <v>0.414</v>
      </c>
      <c r="J100" s="8">
        <f>'[2]Ведомость'!L21</f>
        <v>0.388</v>
      </c>
    </row>
    <row r="101" spans="1:10" ht="15" hidden="1">
      <c r="A101" s="33">
        <f t="shared" si="2"/>
        <v>40163.5416666667</v>
      </c>
      <c r="B101" s="8">
        <f>C101/(Напряжение!B24*SQRT(3))</f>
        <v>13.249834802640168</v>
      </c>
      <c r="C101" s="8">
        <f>'[2]Ведомость'!C22</f>
        <v>848.4000000000001</v>
      </c>
      <c r="D101" s="8">
        <f>'[2]Ведомость'!D22</f>
        <v>0</v>
      </c>
      <c r="E101" s="8">
        <f>F101/(Напряжение!B24*SQRT(3))</f>
        <v>1.8366107647223993</v>
      </c>
      <c r="F101" s="8">
        <f>'[2]Ведомость'!G22</f>
        <v>117.6</v>
      </c>
      <c r="G101" s="8">
        <f>'[2]Ведомость'!H22</f>
        <v>105</v>
      </c>
      <c r="H101" s="8">
        <f>I101*1000/(Напряжение!F24*SQRT(3))</f>
        <v>1.002456514726682</v>
      </c>
      <c r="I101" s="8">
        <f>'[2]Ведомость'!K22</f>
        <v>0.404</v>
      </c>
      <c r="J101" s="8">
        <f>'[2]Ведомость'!L22</f>
        <v>0.39</v>
      </c>
    </row>
    <row r="102" spans="1:10" ht="15" hidden="1">
      <c r="A102" s="33">
        <f t="shared" si="2"/>
        <v>40163.5833333333</v>
      </c>
      <c r="B102" s="8">
        <f>C102/(Напряжение!B25*SQRT(3))</f>
        <v>11.277261656073994</v>
      </c>
      <c r="C102" s="8">
        <f>'[2]Ведомость'!C23</f>
        <v>722.4</v>
      </c>
      <c r="D102" s="8">
        <f>'[2]Ведомость'!D23</f>
        <v>0</v>
      </c>
      <c r="E102" s="8">
        <f>F102/(Напряжение!B25*SQRT(3))</f>
        <v>2.884880888763115</v>
      </c>
      <c r="F102" s="8">
        <f>'[2]Ведомость'!G23</f>
        <v>184.8</v>
      </c>
      <c r="G102" s="8">
        <f>'[2]Ведомость'!H23</f>
        <v>172.2</v>
      </c>
      <c r="H102" s="8">
        <f>I102*1000/(Напряжение!F25*SQRT(3))</f>
        <v>1.0169659688461157</v>
      </c>
      <c r="I102" s="8">
        <f>'[2]Ведомость'!K23</f>
        <v>0.41</v>
      </c>
      <c r="J102" s="8">
        <f>'[2]Ведомость'!L23</f>
        <v>0.399</v>
      </c>
    </row>
    <row r="103" spans="1:10" ht="15" hidden="1">
      <c r="A103" s="33">
        <f t="shared" si="2"/>
        <v>40163.625</v>
      </c>
      <c r="B103" s="8">
        <f>C103/(Напряжение!B26*SQRT(3))</f>
        <v>13.435234515763488</v>
      </c>
      <c r="C103" s="8">
        <f>'[2]Ведомость'!C24</f>
        <v>861</v>
      </c>
      <c r="D103" s="8">
        <f>'[2]Ведомость'!D24</f>
        <v>0</v>
      </c>
      <c r="E103" s="8">
        <f>F103/(Напряжение!B26*SQRT(3))</f>
        <v>2.1627450683911955</v>
      </c>
      <c r="F103" s="8">
        <f>'[2]Ведомость'!G24</f>
        <v>138.6</v>
      </c>
      <c r="G103" s="8">
        <f>'[2]Ведомость'!H24</f>
        <v>134.39999999999998</v>
      </c>
      <c r="H103" s="8">
        <f>I103*1000/(Напряжение!F26*SQRT(3))</f>
        <v>1.0215517668878378</v>
      </c>
      <c r="I103" s="8">
        <f>'[2]Ведомость'!K24</f>
        <v>0.412</v>
      </c>
      <c r="J103" s="8">
        <f>'[2]Ведомость'!L24</f>
        <v>0.393</v>
      </c>
    </row>
    <row r="104" spans="1:10" ht="15" hidden="1">
      <c r="A104" s="33">
        <f t="shared" si="2"/>
        <v>40163.6666666667</v>
      </c>
      <c r="B104" s="8">
        <f>C104/(Напряжение!B27*SQRT(3))</f>
        <v>8.319771331381315</v>
      </c>
      <c r="C104" s="8">
        <f>'[2]Ведомость'!C25</f>
        <v>533.4</v>
      </c>
      <c r="D104" s="8">
        <f>'[2]Ведомость'!D25</f>
        <v>0</v>
      </c>
      <c r="E104" s="8">
        <f>F104/(Напряжение!B27*SQRT(3))</f>
        <v>1.637750262082936</v>
      </c>
      <c r="F104" s="8">
        <f>'[2]Ведомость'!G25</f>
        <v>105</v>
      </c>
      <c r="G104" s="8">
        <f>'[2]Ведомость'!H25</f>
        <v>113.4</v>
      </c>
      <c r="H104" s="8">
        <f>I104*1000/(Напряжение!F27*SQRT(3))</f>
        <v>1.041003130445128</v>
      </c>
      <c r="I104" s="8">
        <f>'[2]Ведомость'!K25</f>
        <v>0.42</v>
      </c>
      <c r="J104" s="8">
        <f>'[2]Ведомость'!L25</f>
        <v>0.401</v>
      </c>
    </row>
    <row r="105" spans="1:10" ht="15" hidden="1">
      <c r="A105" s="33">
        <f t="shared" si="2"/>
        <v>40163.7083333333</v>
      </c>
      <c r="B105" s="8">
        <f>C105/(Напряжение!B28*SQRT(3))</f>
        <v>8.447218379164015</v>
      </c>
      <c r="C105" s="8">
        <f>'[2]Ведомость'!C26</f>
        <v>541.8</v>
      </c>
      <c r="D105" s="8">
        <f>'[2]Ведомость'!D26</f>
        <v>0</v>
      </c>
      <c r="E105" s="8">
        <f>F105/(Напряжение!B28*SQRT(3))</f>
        <v>2.0299517035200347</v>
      </c>
      <c r="F105" s="8">
        <f>'[2]Ведомость'!G26</f>
        <v>130.2</v>
      </c>
      <c r="G105" s="8">
        <f>'[2]Ведомость'!H26</f>
        <v>134.4</v>
      </c>
      <c r="H105" s="8">
        <f>I105*1000/(Напряжение!F28*SQRT(3))</f>
        <v>1.050532079632314</v>
      </c>
      <c r="I105" s="8">
        <f>'[2]Ведомость'!K26</f>
        <v>0.424</v>
      </c>
      <c r="J105" s="8">
        <f>'[2]Ведомость'!L26</f>
        <v>0.405</v>
      </c>
    </row>
    <row r="106" spans="1:10" ht="15">
      <c r="A106" s="33">
        <f t="shared" si="2"/>
        <v>40163.75</v>
      </c>
      <c r="B106" s="8">
        <f>C106/(Напряжение!B29*SQRT(3))</f>
        <v>13.614565116099234</v>
      </c>
      <c r="C106" s="8">
        <f>'[2]Ведомость'!C27</f>
        <v>873.6</v>
      </c>
      <c r="D106" s="8">
        <f>'[2]Ведомость'!D27</f>
        <v>0</v>
      </c>
      <c r="E106" s="8">
        <f>F106/(Напряжение!B29*SQRT(3))</f>
        <v>2.48727631928736</v>
      </c>
      <c r="F106" s="8">
        <f>'[2]Ведомость'!G27</f>
        <v>159.60000000000002</v>
      </c>
      <c r="G106" s="8">
        <f>'[2]Ведомость'!H27</f>
        <v>155.4</v>
      </c>
      <c r="H106" s="8">
        <f>I106*1000/(Напряжение!F29*SQRT(3))</f>
        <v>1.0427141279095689</v>
      </c>
      <c r="I106" s="8">
        <f>'[2]Ведомость'!K27</f>
        <v>0.421</v>
      </c>
      <c r="J106" s="8">
        <f>'[2]Ведомость'!L27</f>
        <v>0.398</v>
      </c>
    </row>
    <row r="107" spans="1:10" ht="15" hidden="1">
      <c r="A107" s="33">
        <f t="shared" si="2"/>
        <v>40163.7916666667</v>
      </c>
      <c r="B107" s="8">
        <f>C107/(Напряжение!B30*SQRT(3))</f>
        <v>11.973138856491715</v>
      </c>
      <c r="C107" s="8">
        <f>'[2]Ведомость'!C28</f>
        <v>768.6</v>
      </c>
      <c r="D107" s="8">
        <f>'[2]Ведомость'!D28</f>
        <v>0</v>
      </c>
      <c r="E107" s="8">
        <f>F107/(Напряжение!B30*SQRT(3))</f>
        <v>1.7665286837446794</v>
      </c>
      <c r="F107" s="8">
        <f>'[2]Ведомость'!G28</f>
        <v>113.4</v>
      </c>
      <c r="G107" s="8">
        <f>'[2]Ведомость'!H28</f>
        <v>117.6</v>
      </c>
      <c r="H107" s="8">
        <f>I107*1000/(Напряжение!F30*SQRT(3))</f>
        <v>1.0472837470475516</v>
      </c>
      <c r="I107" s="8">
        <f>'[2]Ведомость'!K28</f>
        <v>0.423</v>
      </c>
      <c r="J107" s="8">
        <f>'[2]Ведомость'!L28</f>
        <v>0.399</v>
      </c>
    </row>
    <row r="108" spans="1:10" ht="15" hidden="1">
      <c r="A108" s="33">
        <f t="shared" si="2"/>
        <v>40163.8333333333</v>
      </c>
      <c r="B108" s="8">
        <f>C108/(Напряжение!B31*SQRT(3))</f>
        <v>14.453258998134721</v>
      </c>
      <c r="C108" s="8">
        <f>'[2]Ведомость'!C29</f>
        <v>928.2</v>
      </c>
      <c r="D108" s="8">
        <f>'[2]Ведомость'!D29</f>
        <v>0</v>
      </c>
      <c r="E108" s="8">
        <f>F108/(Напряжение!B31*SQRT(3))</f>
        <v>2.4851757553353817</v>
      </c>
      <c r="F108" s="8">
        <f>'[2]Ведомость'!G29</f>
        <v>159.6</v>
      </c>
      <c r="G108" s="8">
        <f>'[2]Ведомость'!H29</f>
        <v>134.4</v>
      </c>
      <c r="H108" s="8">
        <f>I108*1000/(Напряжение!F31*SQRT(3))</f>
        <v>3.630729784111412</v>
      </c>
      <c r="I108" s="8">
        <f>'[2]Ведомость'!K29</f>
        <v>1.467</v>
      </c>
      <c r="J108" s="8">
        <f>'[2]Ведомость'!L29</f>
        <v>0.7110000000000001</v>
      </c>
    </row>
    <row r="109" spans="1:10" ht="15" hidden="1">
      <c r="A109" s="33">
        <f t="shared" si="2"/>
        <v>40163.875</v>
      </c>
      <c r="B109" s="8">
        <f>C109/(Напряжение!B32*SQRT(3))</f>
        <v>8.106097989650342</v>
      </c>
      <c r="C109" s="8">
        <f>'[2]Ведомость'!C30</f>
        <v>520.8</v>
      </c>
      <c r="D109" s="8">
        <f>'[2]Ведомость'!D30</f>
        <v>0</v>
      </c>
      <c r="E109" s="8">
        <f>F109/(Напряжение!B32*SQRT(3))</f>
        <v>2.2880115293367904</v>
      </c>
      <c r="F109" s="8">
        <f>'[2]Ведомость'!G30</f>
        <v>147</v>
      </c>
      <c r="G109" s="8">
        <f>'[2]Ведомость'!H30</f>
        <v>126</v>
      </c>
      <c r="H109" s="8">
        <f>I109*1000/(Напряжение!F32*SQRT(3))</f>
        <v>4.361702127659575</v>
      </c>
      <c r="I109" s="8">
        <f>'[2]Ведомость'!K30</f>
        <v>1.763</v>
      </c>
      <c r="J109" s="8">
        <f>'[2]Ведомость'!L30</f>
        <v>0.774</v>
      </c>
    </row>
    <row r="110" spans="1:10" ht="15" hidden="1">
      <c r="A110" s="33">
        <f t="shared" si="2"/>
        <v>40163.9166666667</v>
      </c>
      <c r="B110" s="8">
        <f>C110/(Напряжение!B33*SQRT(3))</f>
        <v>12.676770390798321</v>
      </c>
      <c r="C110" s="8">
        <f>'[2]Ведомость'!C31</f>
        <v>814.8</v>
      </c>
      <c r="D110" s="8">
        <f>'[2]Ведомость'!D31</f>
        <v>0</v>
      </c>
      <c r="E110" s="8">
        <f>F110/(Напряжение!B33*SQRT(3))</f>
        <v>2.4830787363419398</v>
      </c>
      <c r="F110" s="8">
        <f>'[2]Ведомость'!G31</f>
        <v>159.60000000000002</v>
      </c>
      <c r="G110" s="8">
        <f>'[2]Ведомость'!H31</f>
        <v>142.8</v>
      </c>
      <c r="H110" s="8">
        <f>I110*1000/(Напряжение!F33*SQRT(3))</f>
        <v>4.3502024241435</v>
      </c>
      <c r="I110" s="8">
        <f>'[2]Ведомость'!K31</f>
        <v>1.759</v>
      </c>
      <c r="J110" s="8">
        <f>'[2]Ведомость'!L31</f>
        <v>0.767</v>
      </c>
    </row>
    <row r="111" spans="1:10" ht="15" hidden="1">
      <c r="A111" s="33">
        <f t="shared" si="2"/>
        <v>40163.9583333333</v>
      </c>
      <c r="B111" s="8">
        <f>C111/(Напряжение!B34*SQRT(3))</f>
        <v>13.716490163534775</v>
      </c>
      <c r="C111" s="8">
        <f>'[2]Ведомость'!C32</f>
        <v>882</v>
      </c>
      <c r="D111" s="8">
        <f>'[2]Ведомость'!D32</f>
        <v>0</v>
      </c>
      <c r="E111" s="8">
        <f>F111/(Напряжение!B34*SQRT(3))</f>
        <v>2.547348173227887</v>
      </c>
      <c r="F111" s="8">
        <f>'[2]Ведомость'!G32</f>
        <v>163.8</v>
      </c>
      <c r="G111" s="8">
        <f>'[2]Ведомость'!H32</f>
        <v>134.4</v>
      </c>
      <c r="H111" s="8">
        <f>I111*1000/(Напряжение!F34*SQRT(3))</f>
        <v>4.321416475276702</v>
      </c>
      <c r="I111" s="8">
        <f>'[2]Ведомость'!K32</f>
        <v>1.748</v>
      </c>
      <c r="J111" s="8">
        <f>'[2]Ведомость'!L32</f>
        <v>0.755</v>
      </c>
    </row>
    <row r="112" spans="1:10" ht="15" hidden="1">
      <c r="A112" s="33">
        <f t="shared" si="2"/>
        <v>40164</v>
      </c>
      <c r="B112" s="8">
        <f>C112/(Напряжение!B35*SQRT(3))</f>
        <v>15.538802617737948</v>
      </c>
      <c r="C112" s="8">
        <f>'[2]Ведомость'!C33</f>
        <v>999.6</v>
      </c>
      <c r="D112" s="8">
        <f>'[2]Ведомость'!D33</f>
        <v>0</v>
      </c>
      <c r="E112" s="8">
        <f>F112/(Напряжение!B35*SQRT(3))</f>
        <v>2.4809852919077398</v>
      </c>
      <c r="F112" s="8">
        <f>'[2]Ведомость'!G33</f>
        <v>159.6</v>
      </c>
      <c r="G112" s="8">
        <f>'[2]Ведомость'!H33</f>
        <v>138.6</v>
      </c>
      <c r="H112" s="8">
        <f>I112*1000/(Напряжение!F35*SQRT(3))</f>
        <v>4.3321817094448</v>
      </c>
      <c r="I112" s="8">
        <f>'[2]Ведомость'!K33</f>
        <v>1.7530000000000001</v>
      </c>
      <c r="J112" s="8">
        <f>'[2]Ведомость'!L33</f>
        <v>0.751</v>
      </c>
    </row>
  </sheetData>
  <mergeCells count="15">
    <mergeCell ref="B87:D87"/>
    <mergeCell ref="E87:G87"/>
    <mergeCell ref="E2:G2"/>
    <mergeCell ref="E32:G32"/>
    <mergeCell ref="H59:J59"/>
    <mergeCell ref="B59:D59"/>
    <mergeCell ref="B2:D2"/>
    <mergeCell ref="H2:J2"/>
    <mergeCell ref="B32:D32"/>
    <mergeCell ref="H32:J32"/>
    <mergeCell ref="K59:M59"/>
    <mergeCell ref="E59:G59"/>
    <mergeCell ref="K2:M2"/>
    <mergeCell ref="K32:M32"/>
    <mergeCell ref="H87:J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9"/>
  <sheetViews>
    <sheetView zoomScale="60" zoomScaleNormal="60" workbookViewId="0" topLeftCell="A1">
      <selection activeCell="K109" sqref="K109"/>
    </sheetView>
  </sheetViews>
  <sheetFormatPr defaultColWidth="9.140625" defaultRowHeight="15"/>
  <cols>
    <col min="1" max="1" width="9.140625" style="34" customWidth="1"/>
    <col min="11" max="11" width="10.7109375" style="0" bestFit="1" customWidth="1"/>
    <col min="13" max="24" width="12.140625" style="0" customWidth="1"/>
    <col min="25" max="25" width="12.7109375" style="0" customWidth="1"/>
    <col min="26" max="26" width="9.140625" style="34" customWidth="1"/>
    <col min="27" max="27" width="10.00390625" style="0" customWidth="1"/>
    <col min="28" max="29" width="9.7109375" style="0" customWidth="1"/>
    <col min="32" max="32" width="10.140625" style="0" customWidth="1"/>
    <col min="33" max="33" width="10.8515625" style="0" customWidth="1"/>
    <col min="34" max="34" width="10.28125" style="0" customWidth="1"/>
    <col min="35" max="35" width="10.7109375" style="0" customWidth="1"/>
    <col min="36" max="36" width="10.28125" style="0" customWidth="1"/>
    <col min="37" max="37" width="11.8515625" style="0" customWidth="1"/>
    <col min="38" max="38" width="12.140625" style="0" customWidth="1"/>
    <col min="41" max="41" width="9.140625" style="0" customWidth="1"/>
  </cols>
  <sheetData>
    <row r="1" spans="1:39" ht="15">
      <c r="A1" s="14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'[2]Ведомость'!$F$1</f>
        <v>41808</v>
      </c>
      <c r="N1" s="52"/>
      <c r="O1" s="14" t="s">
        <v>35</v>
      </c>
      <c r="P1" s="52"/>
      <c r="Q1" s="52"/>
      <c r="R1" s="52"/>
      <c r="S1" s="52"/>
      <c r="T1" s="52"/>
      <c r="U1" s="52"/>
      <c r="V1" s="52"/>
      <c r="W1" s="52"/>
      <c r="X1" s="52">
        <f>'[2]Ведомость'!$F$1</f>
        <v>41808</v>
      </c>
      <c r="Z1" s="14" t="s">
        <v>36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50">
        <f>M1</f>
        <v>41808</v>
      </c>
      <c r="AL1" s="14"/>
      <c r="AM1" s="19"/>
    </row>
    <row r="2" spans="1:39" ht="1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25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8" ht="15">
      <c r="A3" s="37"/>
      <c r="B3" s="81" t="str">
        <f>'Нагр. в хар. часы'!K2</f>
        <v>Белоярская Яч.  4</v>
      </c>
      <c r="C3" s="70"/>
      <c r="D3" s="70"/>
      <c r="E3" s="81" t="str">
        <f>'Нагр. в хар. часы'!B32</f>
        <v>Белоярская Яч.  5</v>
      </c>
      <c r="F3" s="70"/>
      <c r="G3" s="70"/>
      <c r="H3" s="81" t="str">
        <f>'[2]Ведомость'!$W$7</f>
        <v>Белоярская Яч. 10</v>
      </c>
      <c r="I3" s="70"/>
      <c r="J3" s="71"/>
      <c r="K3" s="81" t="str">
        <f>'[2]Ведомость'!$Y$7</f>
        <v>Белоярская Яч. 13</v>
      </c>
      <c r="L3" s="70"/>
      <c r="M3" s="70"/>
      <c r="O3" s="60"/>
      <c r="P3" s="80" t="str">
        <f>'Нагр. в хар. часы'!B2</f>
        <v>Белоярская Яч.  1 (тп6)</v>
      </c>
      <c r="Q3" s="82"/>
      <c r="R3" s="83"/>
      <c r="S3" s="80" t="str">
        <f>'Нагр. в хар. часы'!H2</f>
        <v>Белоярская Яч.  3 (тп8)</v>
      </c>
      <c r="T3" s="82"/>
      <c r="U3" s="83"/>
      <c r="V3" s="81" t="str">
        <f>'Нагр. в хар. часы'!K59</f>
        <v>Белоярская Яч. 22 (тп5)</v>
      </c>
      <c r="W3" s="70"/>
      <c r="X3" s="70"/>
      <c r="Z3" s="37"/>
      <c r="AA3" s="81" t="str">
        <f>'[2]Ведомость'!$AA$7</f>
        <v>Белоярская Яч. 18</v>
      </c>
      <c r="AB3" s="70"/>
      <c r="AC3" s="70"/>
      <c r="AD3" s="80" t="str">
        <f>'[2]Ведомость'!$AC$7</f>
        <v>Белоярская Яч. 19</v>
      </c>
      <c r="AE3" s="73"/>
      <c r="AF3" s="72"/>
      <c r="AG3" s="81" t="str">
        <f>'[2]Ведомость'!$AE$7</f>
        <v>Белоярская Яч. 20</v>
      </c>
      <c r="AH3" s="70"/>
      <c r="AI3" s="70"/>
      <c r="AJ3" s="80" t="str">
        <f>'[2]Ведомость'!$AG$7</f>
        <v>Белоярская Яч. 21</v>
      </c>
      <c r="AK3" s="73"/>
      <c r="AL3" s="72"/>
    </row>
    <row r="4" spans="1:38" ht="15">
      <c r="A4" s="32" t="s">
        <v>0</v>
      </c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4" t="s">
        <v>3</v>
      </c>
      <c r="H4" s="7" t="s">
        <v>1</v>
      </c>
      <c r="I4" s="7" t="s">
        <v>2</v>
      </c>
      <c r="J4" s="9" t="s">
        <v>3</v>
      </c>
      <c r="K4" s="7" t="s">
        <v>1</v>
      </c>
      <c r="L4" s="7" t="s">
        <v>2</v>
      </c>
      <c r="M4" s="4" t="s">
        <v>3</v>
      </c>
      <c r="O4" s="32" t="s">
        <v>0</v>
      </c>
      <c r="P4" s="55" t="s">
        <v>1</v>
      </c>
      <c r="Q4" s="55" t="s">
        <v>2</v>
      </c>
      <c r="R4" s="55" t="s">
        <v>3</v>
      </c>
      <c r="S4" s="55" t="s">
        <v>1</v>
      </c>
      <c r="T4" s="55" t="s">
        <v>2</v>
      </c>
      <c r="U4" s="55" t="s">
        <v>3</v>
      </c>
      <c r="V4" s="56" t="s">
        <v>1</v>
      </c>
      <c r="W4" s="56" t="s">
        <v>2</v>
      </c>
      <c r="X4" s="56" t="s">
        <v>3</v>
      </c>
      <c r="Y4" s="3"/>
      <c r="Z4" s="32" t="s">
        <v>0</v>
      </c>
      <c r="AA4" s="7" t="s">
        <v>1</v>
      </c>
      <c r="AB4" s="7" t="s">
        <v>2</v>
      </c>
      <c r="AC4" s="4" t="s">
        <v>3</v>
      </c>
      <c r="AD4" s="7" t="s">
        <v>1</v>
      </c>
      <c r="AE4" s="7" t="s">
        <v>2</v>
      </c>
      <c r="AF4" s="7" t="s">
        <v>3</v>
      </c>
      <c r="AG4" s="7" t="s">
        <v>1</v>
      </c>
      <c r="AH4" s="7" t="s">
        <v>2</v>
      </c>
      <c r="AI4" s="4" t="s">
        <v>3</v>
      </c>
      <c r="AJ4" s="7" t="s">
        <v>1</v>
      </c>
      <c r="AK4" s="7" t="s">
        <v>2</v>
      </c>
      <c r="AL4" s="7" t="s">
        <v>3</v>
      </c>
    </row>
    <row r="5" spans="1:38" ht="15">
      <c r="A5" s="33">
        <v>40163.041666666664</v>
      </c>
      <c r="B5" s="8">
        <f>C5/(Напряжение!C12*SQRT(3))</f>
        <v>21.88563546815092</v>
      </c>
      <c r="C5" s="8">
        <f>'Нагр. в хар. часы'!L4</f>
        <v>242.64</v>
      </c>
      <c r="D5" s="8">
        <f>'Нагр. в хар. часы'!M4</f>
        <v>286.56</v>
      </c>
      <c r="E5" s="8">
        <f>F5/(Напряжение!C12*SQRT(3))</f>
        <v>23.184486237774117</v>
      </c>
      <c r="F5" s="8">
        <f>'Нагр. в хар. часы'!C34</f>
        <v>257.03999999999996</v>
      </c>
      <c r="G5" s="8">
        <f>'Нагр. в хар. часы'!D34</f>
        <v>271.44</v>
      </c>
      <c r="H5" s="8">
        <f>I5/(Напряжение!C12*SQRT(3))</f>
        <v>17.859198082319</v>
      </c>
      <c r="I5" s="8">
        <f>'[2]Ведомость'!W10</f>
        <v>198</v>
      </c>
      <c r="J5" s="8">
        <f>'[2]Ведомость'!X10</f>
        <v>170.64</v>
      </c>
      <c r="K5" s="8">
        <f>L5/(Напряжение!E12*SQRT(3))</f>
        <v>6.128122304572387</v>
      </c>
      <c r="L5" s="8">
        <f>'[2]Ведомость'!Y10</f>
        <v>67.68</v>
      </c>
      <c r="M5" s="8">
        <f>'[2]Ведомость'!Z10</f>
        <v>62.64</v>
      </c>
      <c r="O5" s="61">
        <v>40163.041666666664</v>
      </c>
      <c r="P5" s="8">
        <f>Q5/(Напряжение!C12*SQRT(3))</f>
        <v>0</v>
      </c>
      <c r="Q5" s="8">
        <f>'Нагр. в хар. часы'!C4</f>
        <v>0</v>
      </c>
      <c r="R5" s="8">
        <f>'Нагр. в хар. часы'!D4</f>
        <v>0</v>
      </c>
      <c r="S5" s="8">
        <f>T5/(Напряжение!C12*SQRT(3))</f>
        <v>0.25977015392464</v>
      </c>
      <c r="T5" s="8">
        <f>'Нагр. в хар. часы'!I4</f>
        <v>2.88</v>
      </c>
      <c r="U5" s="8">
        <f>'Нагр. в хар. часы'!J4</f>
        <v>1.92</v>
      </c>
      <c r="V5" s="8">
        <f>W5/(Напряжение!E12*SQRT(3))</f>
        <v>0</v>
      </c>
      <c r="W5" s="8">
        <f>'[2]Ведомость'!AI10</f>
        <v>0</v>
      </c>
      <c r="X5" s="8">
        <f>'[2]Ведомость'!AJ10</f>
        <v>0</v>
      </c>
      <c r="Y5" s="6"/>
      <c r="Z5" s="62">
        <v>40163.041666666664</v>
      </c>
      <c r="AA5" s="8">
        <f>AB5/(Напряжение!E12*SQRT(3))</f>
        <v>24.838453170660422</v>
      </c>
      <c r="AB5" s="8">
        <f>'[2]Ведомость'!AA10</f>
        <v>274.32000000000005</v>
      </c>
      <c r="AC5" s="8">
        <f>'[2]Ведомость'!AB10</f>
        <v>227.52</v>
      </c>
      <c r="AD5" s="8">
        <f>AE5/(Напряжение!E12*SQRT(3))</f>
        <v>29.923490827646017</v>
      </c>
      <c r="AE5" s="8">
        <f>'[2]Ведомость'!AC10</f>
        <v>330.48</v>
      </c>
      <c r="AF5" s="8">
        <f>'[2]Ведомость'!AD10</f>
        <v>339.84</v>
      </c>
      <c r="AG5" s="8">
        <f>AH5/(Напряжение!E12*SQRT(3))</f>
        <v>31.814081751397072</v>
      </c>
      <c r="AH5" s="8">
        <f>'[2]Ведомость'!AE10</f>
        <v>351.36</v>
      </c>
      <c r="AI5" s="8">
        <f>'[2]Ведомость'!AF10</f>
        <v>282.24</v>
      </c>
      <c r="AJ5" s="8">
        <f>AK5/(Напряжение!E12*SQRT(3))</f>
        <v>22.361127132641794</v>
      </c>
      <c r="AK5" s="8">
        <f>'[2]Ведомость'!AG10</f>
        <v>246.96</v>
      </c>
      <c r="AL5" s="8">
        <f>'[2]Ведомость'!AH10</f>
        <v>252.72</v>
      </c>
    </row>
    <row r="6" spans="1:38" ht="15">
      <c r="A6" s="33">
        <v>40163.0833333333</v>
      </c>
      <c r="B6" s="8">
        <f>C6/(Напряжение!C13*SQRT(3))</f>
        <v>24.980334294907994</v>
      </c>
      <c r="C6" s="8">
        <f>'Нагр. в хар. часы'!L5</f>
        <v>277.2</v>
      </c>
      <c r="D6" s="8">
        <f>'Нагр. в хар. часы'!M5</f>
        <v>287.28</v>
      </c>
      <c r="E6" s="8">
        <f>F6/(Напряжение!C13*SQRT(3))</f>
        <v>25.30475422081589</v>
      </c>
      <c r="F6" s="8">
        <f>'Нагр. в хар. часы'!C35</f>
        <v>280.8</v>
      </c>
      <c r="G6" s="8">
        <f>'Нагр. в хар. часы'!D35</f>
        <v>265.68</v>
      </c>
      <c r="H6" s="8">
        <f>I6/(Напряжение!C13*SQRT(3))</f>
        <v>19.270543598929024</v>
      </c>
      <c r="I6" s="8">
        <f>'[2]Ведомость'!W11</f>
        <v>213.84</v>
      </c>
      <c r="J6" s="8">
        <f>'[2]Ведомость'!X11</f>
        <v>169.92000000000002</v>
      </c>
      <c r="K6" s="8">
        <f>L6/(Напряжение!E13*SQRT(3))</f>
        <v>5.665602979253348</v>
      </c>
      <c r="L6" s="8">
        <f>'[2]Ведомость'!Y11</f>
        <v>62.64</v>
      </c>
      <c r="M6" s="8">
        <f>'[2]Ведомость'!Z11</f>
        <v>60.48</v>
      </c>
      <c r="O6" s="61">
        <v>40163.0833333333</v>
      </c>
      <c r="P6" s="8">
        <f>Q6/(Напряжение!C13*SQRT(3))</f>
        <v>0</v>
      </c>
      <c r="Q6" s="8">
        <f>'Нагр. в хар. часы'!C5</f>
        <v>0</v>
      </c>
      <c r="R6" s="8">
        <f>'Нагр. в хар. часы'!D5</f>
        <v>0</v>
      </c>
      <c r="S6" s="8">
        <f>T6/(Напряжение!C13*SQRT(3))</f>
        <v>0.1730239604842112</v>
      </c>
      <c r="T6" s="8">
        <f>'Нагр. в хар. часы'!I5</f>
        <v>1.92</v>
      </c>
      <c r="U6" s="8">
        <f>'Нагр. в хар. часы'!J5</f>
        <v>2.88</v>
      </c>
      <c r="V6" s="8">
        <f>W6/(Напряжение!E13*SQRT(3))</f>
        <v>0</v>
      </c>
      <c r="W6" s="8">
        <f>'[2]Ведомость'!AI11</f>
        <v>0</v>
      </c>
      <c r="X6" s="8">
        <f>'[2]Ведомость'!AJ11</f>
        <v>0</v>
      </c>
      <c r="Y6" s="6"/>
      <c r="Z6" s="62">
        <v>40163.0833333333</v>
      </c>
      <c r="AA6" s="8">
        <f>AB6/(Напряжение!E13*SQRT(3))</f>
        <v>25.9836274565757</v>
      </c>
      <c r="AB6" s="8">
        <f>'[2]Ведомость'!AA11</f>
        <v>287.28</v>
      </c>
      <c r="AC6" s="8">
        <f>'[2]Ведомость'!AB11</f>
        <v>224.64</v>
      </c>
      <c r="AD6" s="8">
        <f>AE6/(Напряжение!E13*SQRT(3))</f>
        <v>37.24971154175765</v>
      </c>
      <c r="AE6" s="8">
        <f>'[2]Ведомость'!AC11</f>
        <v>411.84000000000003</v>
      </c>
      <c r="AF6" s="8">
        <f>'[2]Ведомость'!AD11</f>
        <v>331.91999999999996</v>
      </c>
      <c r="AG6" s="8">
        <f>AH6/(Напряжение!E13*SQRT(3))</f>
        <v>32.365571042401314</v>
      </c>
      <c r="AH6" s="8">
        <f>'[2]Ведомость'!AE11</f>
        <v>357.84000000000003</v>
      </c>
      <c r="AI6" s="8">
        <f>'[2]Ведомость'!AF11</f>
        <v>280.08000000000004</v>
      </c>
      <c r="AJ6" s="8">
        <f>AK6/(Напряжение!E13*SQRT(3))</f>
        <v>23.248508776936152</v>
      </c>
      <c r="AK6" s="8">
        <f>'[2]Ведомость'!AG11</f>
        <v>257.03999999999996</v>
      </c>
      <c r="AL6" s="8">
        <f>'[2]Ведомость'!AH11</f>
        <v>249.12</v>
      </c>
    </row>
    <row r="7" spans="1:38" ht="15">
      <c r="A7" s="33">
        <v>40163.125</v>
      </c>
      <c r="B7" s="8">
        <f>C7/(Напряжение!C14*SQRT(3))</f>
        <v>29.82881735616924</v>
      </c>
      <c r="C7" s="8">
        <f>'Нагр. в хар. часы'!L6</f>
        <v>330.48</v>
      </c>
      <c r="D7" s="8">
        <f>'Нагр. в хар. часы'!M6</f>
        <v>285.12</v>
      </c>
      <c r="E7" s="8">
        <f>F7/(Напряжение!C14*SQRT(3))</f>
        <v>33.078143865555866</v>
      </c>
      <c r="F7" s="8">
        <f>'Нагр. в хар. часы'!C36</f>
        <v>366.48</v>
      </c>
      <c r="G7" s="8">
        <f>'Нагр. в хар. часы'!D36</f>
        <v>257.03999999999996</v>
      </c>
      <c r="H7" s="8">
        <f>I7/(Напряжение!C14*SQRT(3))</f>
        <v>26.189571665656214</v>
      </c>
      <c r="I7" s="8">
        <f>'[2]Ведомость'!W12</f>
        <v>290.15999999999997</v>
      </c>
      <c r="J7" s="8">
        <f>'[2]Ведомость'!X12</f>
        <v>168.48</v>
      </c>
      <c r="K7" s="8">
        <f>L7/(Напряжение!E14*SQRT(3))</f>
        <v>5.606306370337642</v>
      </c>
      <c r="L7" s="8">
        <f>'[2]Ведомость'!Y12</f>
        <v>61.92</v>
      </c>
      <c r="M7" s="8">
        <f>'[2]Ведомость'!Z12</f>
        <v>58.32</v>
      </c>
      <c r="O7" s="61">
        <v>40163.125</v>
      </c>
      <c r="P7" s="8">
        <f>Q7/(Напряжение!C14*SQRT(3))</f>
        <v>0</v>
      </c>
      <c r="Q7" s="8">
        <f>'Нагр. в хар. часы'!C6</f>
        <v>0</v>
      </c>
      <c r="R7" s="8">
        <f>'Нагр. в хар. часы'!D6</f>
        <v>0</v>
      </c>
      <c r="S7" s="8">
        <f>T7/(Напряжение!C14*SQRT(3))</f>
        <v>0.17329741383395345</v>
      </c>
      <c r="T7" s="8">
        <f>'Нагр. в хар. часы'!I6</f>
        <v>1.92</v>
      </c>
      <c r="U7" s="8">
        <f>'Нагр. в хар. часы'!J6</f>
        <v>2.88</v>
      </c>
      <c r="V7" s="8">
        <f>W7/(Напряжение!E14*SQRT(3))</f>
        <v>0</v>
      </c>
      <c r="W7" s="8">
        <f>'[2]Ведомость'!AI12</f>
        <v>0</v>
      </c>
      <c r="X7" s="8">
        <f>'[2]Ведомость'!AJ12</f>
        <v>0</v>
      </c>
      <c r="Y7" s="6"/>
      <c r="Z7" s="62">
        <v>40163.125</v>
      </c>
      <c r="AA7" s="8">
        <f>AB7/(Напряжение!E14*SQRT(3))</f>
        <v>32.52961486974981</v>
      </c>
      <c r="AB7" s="8">
        <f>'[2]Ведомость'!AA12</f>
        <v>359.28</v>
      </c>
      <c r="AC7" s="8">
        <f>'[2]Ведомость'!AB12</f>
        <v>222.48</v>
      </c>
      <c r="AD7" s="8">
        <f>AE7/(Напряжение!E14*SQRT(3))</f>
        <v>46.87132884038099</v>
      </c>
      <c r="AE7" s="8">
        <f>'[2]Ведомость'!AC12</f>
        <v>517.6800000000001</v>
      </c>
      <c r="AF7" s="8">
        <f>'[2]Ведомость'!AD12</f>
        <v>316.8</v>
      </c>
      <c r="AG7" s="8">
        <f>AH7/(Напряжение!E14*SQRT(3))</f>
        <v>36.049853753450186</v>
      </c>
      <c r="AH7" s="8">
        <f>'[2]Ведомость'!AE12</f>
        <v>398.15999999999997</v>
      </c>
      <c r="AI7" s="8">
        <f>'[2]Ведомость'!AF12</f>
        <v>273.6</v>
      </c>
      <c r="AJ7" s="8">
        <f>AK7/(Напряжение!E14*SQRT(3))</f>
        <v>26.792929281497337</v>
      </c>
      <c r="AK7" s="8">
        <f>'[2]Ведомость'!AG12</f>
        <v>295.92</v>
      </c>
      <c r="AL7" s="8">
        <f>'[2]Ведомость'!AH12</f>
        <v>241.2</v>
      </c>
    </row>
    <row r="8" spans="1:38" ht="15">
      <c r="A8" s="33">
        <v>40163.1666666667</v>
      </c>
      <c r="B8" s="8">
        <f>C8/(Напряжение!C15*SQRT(3))</f>
        <v>33.712560468786826</v>
      </c>
      <c r="C8" s="8">
        <f>'Нагр. в хар. часы'!L7</f>
        <v>372.96</v>
      </c>
      <c r="D8" s="8">
        <f>'Нагр. в хар. часы'!M7</f>
        <v>288</v>
      </c>
      <c r="E8" s="8">
        <f>F8/(Напряжение!C15*SQRT(3))</f>
        <v>42.88914546125583</v>
      </c>
      <c r="F8" s="8">
        <f>'Нагр. в хар. часы'!C37</f>
        <v>474.48</v>
      </c>
      <c r="G8" s="8">
        <f>'Нагр. в хар. часы'!D37</f>
        <v>258.48</v>
      </c>
      <c r="H8" s="8">
        <f>I8/(Напряжение!C15*SQRT(3))</f>
        <v>32.02042422904077</v>
      </c>
      <c r="I8" s="8">
        <f>'[2]Ведомость'!W13</f>
        <v>354.24</v>
      </c>
      <c r="J8" s="8">
        <f>'[2]Ведомость'!X13</f>
        <v>175.68</v>
      </c>
      <c r="K8" s="8">
        <f>L8/(Напряжение!E15*SQRT(3))</f>
        <v>5.7714905129302885</v>
      </c>
      <c r="L8" s="8">
        <f>'[2]Ведомость'!Y13</f>
        <v>63.36</v>
      </c>
      <c r="M8" s="8">
        <f>'[2]Ведомость'!Z13</f>
        <v>59.04</v>
      </c>
      <c r="O8" s="61">
        <v>40163.1666666667</v>
      </c>
      <c r="P8" s="8">
        <f>Q8/(Напряжение!C15*SQRT(3))</f>
        <v>0</v>
      </c>
      <c r="Q8" s="8">
        <f>'Нагр. в хар. часы'!C7</f>
        <v>0</v>
      </c>
      <c r="R8" s="8">
        <f>'Нагр. в хар. часы'!D7</f>
        <v>0</v>
      </c>
      <c r="S8" s="8">
        <f>T8/(Напряжение!C15*SQRT(3))</f>
        <v>0.17355243484574942</v>
      </c>
      <c r="T8" s="8">
        <f>'Нагр. в хар. часы'!I7</f>
        <v>1.92</v>
      </c>
      <c r="U8" s="8">
        <f>'Нагр. в хар. часы'!J7</f>
        <v>2.88</v>
      </c>
      <c r="V8" s="8">
        <f>W8/(Напряжение!E15*SQRT(3))</f>
        <v>0</v>
      </c>
      <c r="W8" s="8">
        <f>'[2]Ведомость'!AI13</f>
        <v>0</v>
      </c>
      <c r="X8" s="8">
        <f>'[2]Ведомость'!AJ13</f>
        <v>0</v>
      </c>
      <c r="Y8" s="6"/>
      <c r="Z8" s="62">
        <v>40163.1666666667</v>
      </c>
      <c r="AA8" s="8">
        <f>AB8/(Напряжение!E15*SQRT(3))</f>
        <v>41.712135979814356</v>
      </c>
      <c r="AB8" s="8">
        <f>'[2]Ведомость'!AA13</f>
        <v>457.91999999999996</v>
      </c>
      <c r="AC8" s="8">
        <f>'[2]Ведомость'!AB13</f>
        <v>221.76</v>
      </c>
      <c r="AD8" s="8">
        <f>AE8/(Напряжение!E15*SQRT(3))</f>
        <v>60.010384310581976</v>
      </c>
      <c r="AE8" s="8">
        <f>'[2]Ведомость'!AC13</f>
        <v>658.8</v>
      </c>
      <c r="AF8" s="8">
        <f>'[2]Ведомость'!AD13</f>
        <v>319.68</v>
      </c>
      <c r="AG8" s="8">
        <f>AH8/(Напряжение!E15*SQRT(3))</f>
        <v>38.17053952869805</v>
      </c>
      <c r="AH8" s="8">
        <f>'[2]Ведомость'!AE13</f>
        <v>419.04</v>
      </c>
      <c r="AI8" s="8">
        <f>'[2]Ведомость'!AF13</f>
        <v>271.44</v>
      </c>
      <c r="AJ8" s="8">
        <f>AK8/(Напряжение!E15*SQRT(3))</f>
        <v>34.76011331651197</v>
      </c>
      <c r="AK8" s="8">
        <f>'[2]Ведомость'!AG13</f>
        <v>381.6</v>
      </c>
      <c r="AL8" s="8">
        <f>'[2]Ведомость'!AH13</f>
        <v>245.51999999999998</v>
      </c>
    </row>
    <row r="9" spans="1:38" ht="15">
      <c r="A9" s="33">
        <v>40163.2083333333</v>
      </c>
      <c r="B9" s="8">
        <f>C9/(Напряжение!C16*SQRT(3))</f>
        <v>37.49093387024856</v>
      </c>
      <c r="C9" s="8">
        <f>'Нагр. в хар. часы'!L8</f>
        <v>415.44</v>
      </c>
      <c r="D9" s="8">
        <f>'Нагр. в хар. часы'!M8</f>
        <v>275.76</v>
      </c>
      <c r="E9" s="8">
        <f>F9/(Напряжение!C16*SQRT(3))</f>
        <v>46.002740346856115</v>
      </c>
      <c r="F9" s="8">
        <f>'Нагр. в хар. часы'!C38</f>
        <v>509.76</v>
      </c>
      <c r="G9" s="8">
        <f>'Нагр. в хар. часы'!D38</f>
        <v>262.79999999999995</v>
      </c>
      <c r="H9" s="8">
        <f>I9/(Напряжение!C16*SQRT(3))</f>
        <v>32.42283535745933</v>
      </c>
      <c r="I9" s="8">
        <f>'[2]Ведомость'!W14</f>
        <v>359.28</v>
      </c>
      <c r="J9" s="8">
        <f>'[2]Ведомость'!X14</f>
        <v>178.56</v>
      </c>
      <c r="K9" s="8">
        <f>L9/(Напряжение!E16*SQRT(3))</f>
        <v>5.698360766094755</v>
      </c>
      <c r="L9" s="8">
        <f>'[2]Ведомость'!Y14</f>
        <v>62.64</v>
      </c>
      <c r="M9" s="8">
        <f>'[2]Ведомость'!Z14</f>
        <v>56.879999999999995</v>
      </c>
      <c r="O9" s="61">
        <v>40163.2083333333</v>
      </c>
      <c r="P9" s="8">
        <f>Q9/(Напряжение!C16*SQRT(3))</f>
        <v>0</v>
      </c>
      <c r="Q9" s="8">
        <f>'Нагр. в хар. часы'!C8</f>
        <v>0</v>
      </c>
      <c r="R9" s="8">
        <f>'Нагр. в хар. часы'!D8</f>
        <v>0</v>
      </c>
      <c r="S9" s="8">
        <f>T9/(Напряжение!C16*SQRT(3))</f>
        <v>0.17326832522356353</v>
      </c>
      <c r="T9" s="8">
        <f>'Нагр. в хар. часы'!I8</f>
        <v>1.92</v>
      </c>
      <c r="U9" s="8">
        <f>'Нагр. в хар. часы'!J8</f>
        <v>2.88</v>
      </c>
      <c r="V9" s="8">
        <f>W9/(Напряжение!E16*SQRT(3))</f>
        <v>0</v>
      </c>
      <c r="W9" s="8">
        <f>'[2]Ведомость'!AI14</f>
        <v>0</v>
      </c>
      <c r="X9" s="8">
        <f>'[2]Ведомость'!AJ14</f>
        <v>0</v>
      </c>
      <c r="Z9" s="62">
        <v>40163.2083333333</v>
      </c>
      <c r="AA9" s="8">
        <f>AB9/(Напряжение!E16*SQRT(3))</f>
        <v>47.48633971745629</v>
      </c>
      <c r="AB9" s="8">
        <f>'[2]Ведомость'!AA14</f>
        <v>522</v>
      </c>
      <c r="AC9" s="8">
        <f>'[2]Ведомость'!AB14</f>
        <v>227.52</v>
      </c>
      <c r="AD9" s="8">
        <f>AE9/(Напряжение!E16*SQRT(3))</f>
        <v>62.61647002743201</v>
      </c>
      <c r="AE9" s="8">
        <f>'[2]Ведомость'!AC14</f>
        <v>688.3199999999999</v>
      </c>
      <c r="AF9" s="8">
        <f>'[2]Ведомость'!AD14</f>
        <v>329.76</v>
      </c>
      <c r="AG9" s="8">
        <f>AH9/(Напряжение!E16*SQRT(3))</f>
        <v>38.971547768119294</v>
      </c>
      <c r="AH9" s="8">
        <f>'[2]Ведомость'!AE14</f>
        <v>428.4</v>
      </c>
      <c r="AI9" s="8">
        <f>'[2]Ведомость'!AF14</f>
        <v>268.55999999999995</v>
      </c>
      <c r="AJ9" s="8">
        <f>AK9/(Напряжение!E16*SQRT(3))</f>
        <v>40.6745061579867</v>
      </c>
      <c r="AK9" s="8">
        <f>'[2]Ведомость'!AG14</f>
        <v>447.12</v>
      </c>
      <c r="AL9" s="8">
        <f>'[2]Ведомость'!AH14</f>
        <v>263.52</v>
      </c>
    </row>
    <row r="10" spans="1:38" ht="15">
      <c r="A10" s="33">
        <v>40163.25</v>
      </c>
      <c r="B10" s="8">
        <f>C10/(Напряжение!C17*SQRT(3))</f>
        <v>48.17842600776755</v>
      </c>
      <c r="C10" s="8">
        <f>'Нагр. в хар. часы'!L9</f>
        <v>529.9200000000001</v>
      </c>
      <c r="D10" s="8">
        <f>'Нагр. в хар. часы'!M9</f>
        <v>354.24</v>
      </c>
      <c r="E10" s="8">
        <f>F10/(Напряжение!C17*SQRT(3))</f>
        <v>42.35250221063261</v>
      </c>
      <c r="F10" s="8">
        <f>'Нагр. в хар. часы'!C39</f>
        <v>465.84000000000003</v>
      </c>
      <c r="G10" s="8">
        <f>'Нагр. в хар. часы'!D39</f>
        <v>251.28</v>
      </c>
      <c r="H10" s="8">
        <f>I10/(Напряжение!C17*SQRT(3))</f>
        <v>32.59898933677749</v>
      </c>
      <c r="I10" s="8">
        <f>'[2]Ведомость'!W15</f>
        <v>358.56</v>
      </c>
      <c r="J10" s="8">
        <f>'[2]Ведомость'!X15</f>
        <v>177.12</v>
      </c>
      <c r="K10" s="8">
        <f>L10/(Напряжение!E17*SQRT(3))</f>
        <v>5.6091767598242175</v>
      </c>
      <c r="L10" s="8">
        <f>'[2]Ведомость'!Y15</f>
        <v>61.2</v>
      </c>
      <c r="M10" s="8">
        <f>'[2]Ведомость'!Z15</f>
        <v>56.879999999999995</v>
      </c>
      <c r="O10" s="61">
        <v>40163.25</v>
      </c>
      <c r="P10" s="8">
        <f>Q10/(Напряжение!C17*SQRT(3))</f>
        <v>0</v>
      </c>
      <c r="Q10" s="8">
        <f>'Нагр. в хар. часы'!C9</f>
        <v>0</v>
      </c>
      <c r="R10" s="8">
        <f>'Нагр. в хар. часы'!D9</f>
        <v>0</v>
      </c>
      <c r="S10" s="8">
        <f>T10/(Напряжение!C17*SQRT(3))</f>
        <v>0.08727975726044844</v>
      </c>
      <c r="T10" s="8">
        <f>'Нагр. в хар. часы'!I9</f>
        <v>0.96</v>
      </c>
      <c r="U10" s="8">
        <f>'Нагр. в хар. часы'!J9</f>
        <v>1.92</v>
      </c>
      <c r="V10" s="8">
        <f>W10/(Напряжение!E17*SQRT(3))</f>
        <v>0</v>
      </c>
      <c r="W10" s="8">
        <f>'[2]Ведомость'!AI15</f>
        <v>0</v>
      </c>
      <c r="X10" s="8">
        <f>'[2]Ведомость'!AJ15</f>
        <v>0</v>
      </c>
      <c r="Z10" s="62">
        <v>40163.25</v>
      </c>
      <c r="AA10" s="8">
        <f>AB10/(Напряжение!E17*SQRT(3))</f>
        <v>50.746552097703805</v>
      </c>
      <c r="AB10" s="8">
        <f>'[2]Ведомость'!AA15</f>
        <v>553.6800000000001</v>
      </c>
      <c r="AC10" s="8">
        <f>'[2]Ведомость'!AB15</f>
        <v>231.12</v>
      </c>
      <c r="AD10" s="8">
        <f>AE10/(Напряжение!E17*SQRT(3))</f>
        <v>61.30500246913762</v>
      </c>
      <c r="AE10" s="8">
        <f>'[2]Ведомость'!AC15</f>
        <v>668.88</v>
      </c>
      <c r="AF10" s="8">
        <f>'[2]Ведомость'!AD15</f>
        <v>317.52</v>
      </c>
      <c r="AG10" s="8">
        <f>AH10/(Напряжение!E17*SQRT(3))</f>
        <v>41.17795644859189</v>
      </c>
      <c r="AH10" s="8">
        <f>'[2]Ведомость'!AE15</f>
        <v>449.28</v>
      </c>
      <c r="AI10" s="8">
        <f>'[2]Ведомость'!AF15</f>
        <v>272.88</v>
      </c>
      <c r="AJ10" s="8">
        <f>AK10/(Напряжение!E17*SQRT(3))</f>
        <v>42.82771431912843</v>
      </c>
      <c r="AK10" s="8">
        <f>'[2]Ведомость'!AG15</f>
        <v>467.28</v>
      </c>
      <c r="AL10" s="8">
        <f>'[2]Ведомость'!AH15</f>
        <v>271.44000000000005</v>
      </c>
    </row>
    <row r="11" spans="1:38" ht="15">
      <c r="A11" s="33">
        <v>40163.2916666667</v>
      </c>
      <c r="B11" s="8">
        <f>C11/(Напряжение!C18*SQRT(3))</f>
        <v>51.300581711953356</v>
      </c>
      <c r="C11" s="8">
        <f>'Нагр. в хар. часы'!L10</f>
        <v>564.48</v>
      </c>
      <c r="D11" s="8">
        <f>'Нагр. в хар. часы'!M10</f>
        <v>381.6</v>
      </c>
      <c r="E11" s="8">
        <f>F11/(Напряжение!C18*SQRT(3))</f>
        <v>46.39300055328435</v>
      </c>
      <c r="F11" s="8">
        <f>'Нагр. в хар. часы'!C40</f>
        <v>510.48</v>
      </c>
      <c r="G11" s="8">
        <f>'Нагр. в хар. часы'!D40</f>
        <v>259.2</v>
      </c>
      <c r="H11" s="8">
        <f>I11/(Напряжение!C18*SQRT(3))</f>
        <v>32.97894538625573</v>
      </c>
      <c r="I11" s="8">
        <f>'[2]Ведомость'!W16</f>
        <v>362.88</v>
      </c>
      <c r="J11" s="8">
        <f>'[2]Ведомость'!X16</f>
        <v>180</v>
      </c>
      <c r="K11" s="8">
        <f>L11/(Напряжение!E18*SQRT(3))</f>
        <v>5.804290429617346</v>
      </c>
      <c r="L11" s="8">
        <f>'[2]Ведомость'!Y16</f>
        <v>63.36</v>
      </c>
      <c r="M11" s="8">
        <f>'[2]Ведомость'!Z16</f>
        <v>56.16</v>
      </c>
      <c r="O11" s="61">
        <v>40163.2916666667</v>
      </c>
      <c r="P11" s="8">
        <f>Q11/(Напряжение!C18*SQRT(3))</f>
        <v>0</v>
      </c>
      <c r="Q11" s="8">
        <f>'Нагр. в хар. часы'!C10</f>
        <v>0</v>
      </c>
      <c r="R11" s="8">
        <f>'Нагр. в хар. часы'!D10</f>
        <v>0</v>
      </c>
      <c r="S11" s="8">
        <f>T11/(Напряжение!C18*SQRT(3))</f>
        <v>0.17449177453045359</v>
      </c>
      <c r="T11" s="8">
        <f>'Нагр. в хар. часы'!I10</f>
        <v>1.92</v>
      </c>
      <c r="U11" s="8">
        <f>'Нагр. в хар. часы'!J10</f>
        <v>1.92</v>
      </c>
      <c r="V11" s="8">
        <f>W11/(Напряжение!E18*SQRT(3))</f>
        <v>0</v>
      </c>
      <c r="W11" s="8">
        <f>'[2]Ведомость'!AI16</f>
        <v>0</v>
      </c>
      <c r="X11" s="8">
        <f>'[2]Ведомость'!AJ16</f>
        <v>0</v>
      </c>
      <c r="Z11" s="62">
        <v>40163.2916666667</v>
      </c>
      <c r="AA11" s="8">
        <f>AB11/(Напряжение!E18*SQRT(3))</f>
        <v>51.90882463760058</v>
      </c>
      <c r="AB11" s="8">
        <f>'[2]Ведомость'!AA16</f>
        <v>566.64</v>
      </c>
      <c r="AC11" s="8">
        <f>'[2]Ведомость'!AB16</f>
        <v>236.16</v>
      </c>
      <c r="AD11" s="8">
        <f>AE11/(Напряжение!E18*SQRT(3))</f>
        <v>68.00253901063049</v>
      </c>
      <c r="AE11" s="8">
        <f>'[2]Ведомость'!AC16</f>
        <v>742.3199999999999</v>
      </c>
      <c r="AF11" s="8">
        <f>'[2]Ведомость'!AD16</f>
        <v>388.8</v>
      </c>
      <c r="AG11" s="8">
        <f>AH11/(Напряжение!E18*SQRT(3))</f>
        <v>42.278979152099076</v>
      </c>
      <c r="AH11" s="8">
        <f>'[2]Ведомость'!AE16</f>
        <v>461.52</v>
      </c>
      <c r="AI11" s="8">
        <f>'[2]Ведомость'!AF16</f>
        <v>276.48</v>
      </c>
      <c r="AJ11" s="8">
        <f>AK11/(Напряжение!E18*SQRT(3))</f>
        <v>44.521545908996686</v>
      </c>
      <c r="AK11" s="8">
        <f>'[2]Ведомость'!AG16</f>
        <v>486</v>
      </c>
      <c r="AL11" s="8">
        <f>'[2]Ведомость'!AH16</f>
        <v>264.96</v>
      </c>
    </row>
    <row r="12" spans="1:38" ht="15">
      <c r="A12" s="33">
        <v>40163.3333333333</v>
      </c>
      <c r="B12" s="8">
        <f>C12/(Напряжение!C19*SQRT(3))</f>
        <v>58.80272036166835</v>
      </c>
      <c r="C12" s="8">
        <f>'Нагр. в хар. часы'!L11</f>
        <v>647.28</v>
      </c>
      <c r="D12" s="8">
        <f>'Нагр. в хар. часы'!M11</f>
        <v>443.52</v>
      </c>
      <c r="E12" s="8">
        <f>F12/(Напряжение!C19*SQRT(3))</f>
        <v>46.30959512353859</v>
      </c>
      <c r="F12" s="8">
        <f>'Нагр. в хар. часы'!C41</f>
        <v>509.76</v>
      </c>
      <c r="G12" s="8">
        <f>'Нагр. в хар. часы'!D41</f>
        <v>261.36</v>
      </c>
      <c r="H12" s="8">
        <f>I12/(Напряжение!C19*SQRT(3))</f>
        <v>32.377471166880795</v>
      </c>
      <c r="I12" s="8">
        <f>'[2]Ведомость'!W17</f>
        <v>356.4</v>
      </c>
      <c r="J12" s="8">
        <f>'[2]Ведомость'!X17</f>
        <v>177.12</v>
      </c>
      <c r="K12" s="8">
        <f>L12/(Напряжение!E19*SQRT(3))</f>
        <v>5.93328623939986</v>
      </c>
      <c r="L12" s="8">
        <f>'[2]Ведомость'!Y17</f>
        <v>64.8</v>
      </c>
      <c r="M12" s="8">
        <f>'[2]Ведомость'!Z17</f>
        <v>56.879999999999995</v>
      </c>
      <c r="O12" s="61">
        <v>40163.3333333333</v>
      </c>
      <c r="P12" s="8">
        <f>Q12/(Напряжение!C19*SQRT(3))</f>
        <v>0</v>
      </c>
      <c r="Q12" s="8">
        <f>'Нагр. в хар. часы'!C11</f>
        <v>0</v>
      </c>
      <c r="R12" s="8">
        <f>'Нагр. в хар. часы'!D11</f>
        <v>0</v>
      </c>
      <c r="S12" s="8">
        <f>T12/(Напряжение!C19*SQRT(3))</f>
        <v>0.08721204354715364</v>
      </c>
      <c r="T12" s="8">
        <f>'Нагр. в хар. часы'!I11</f>
        <v>0.96</v>
      </c>
      <c r="U12" s="8">
        <f>'Нагр. в хар. часы'!J11</f>
        <v>2.88</v>
      </c>
      <c r="V12" s="8">
        <f>W12/(Напряжение!E19*SQRT(3))</f>
        <v>0</v>
      </c>
      <c r="W12" s="8">
        <f>'[2]Ведомость'!AI17</f>
        <v>0</v>
      </c>
      <c r="X12" s="8">
        <f>'[2]Ведомость'!AJ17</f>
        <v>0</v>
      </c>
      <c r="Z12" s="62">
        <v>40163.3333333333</v>
      </c>
      <c r="AA12" s="8">
        <f>AB12/(Напряжение!E19*SQRT(3))</f>
        <v>54.38845719449871</v>
      </c>
      <c r="AB12" s="8">
        <f>'[2]Ведомость'!AA17</f>
        <v>594</v>
      </c>
      <c r="AC12" s="8">
        <f>'[2]Ведомость'!AB17</f>
        <v>245.51999999999998</v>
      </c>
      <c r="AD12" s="8">
        <f>AE12/(Напряжение!E19*SQRT(3))</f>
        <v>67.7053885318184</v>
      </c>
      <c r="AE12" s="8">
        <f>'[2]Ведомость'!AC17</f>
        <v>739.44</v>
      </c>
      <c r="AF12" s="8">
        <f>'[2]Ведомость'!AD17</f>
        <v>373.68</v>
      </c>
      <c r="AG12" s="8">
        <f>AH12/(Напряжение!E19*SQRT(3))</f>
        <v>40.412271830579044</v>
      </c>
      <c r="AH12" s="8">
        <f>'[2]Ведомость'!AE17</f>
        <v>441.36</v>
      </c>
      <c r="AI12" s="8">
        <f>'[2]Ведомость'!AF17</f>
        <v>272.88</v>
      </c>
      <c r="AJ12" s="8">
        <f>AK12/(Напряжение!E19*SQRT(3))</f>
        <v>44.03816897687896</v>
      </c>
      <c r="AK12" s="8">
        <f>'[2]Ведомость'!AG17</f>
        <v>480.96</v>
      </c>
      <c r="AL12" s="8">
        <f>'[2]Ведомость'!AH17</f>
        <v>269.28</v>
      </c>
    </row>
    <row r="13" spans="1:38" ht="15">
      <c r="A13" s="33">
        <v>40163.375</v>
      </c>
      <c r="B13" s="8">
        <f>C13/(Напряжение!C20*SQRT(3))</f>
        <v>39.62250375138805</v>
      </c>
      <c r="C13" s="8">
        <f>'Нагр. в хар. часы'!L12</f>
        <v>436.32</v>
      </c>
      <c r="D13" s="8">
        <f>'Нагр. в хар. часы'!M12</f>
        <v>291.6</v>
      </c>
      <c r="E13" s="8">
        <f>F13/(Напряжение!C20*SQRT(3))</f>
        <v>50.73772757603487</v>
      </c>
      <c r="F13" s="8">
        <f>'Нагр. в хар. часы'!C42</f>
        <v>558.72</v>
      </c>
      <c r="G13" s="8">
        <f>'Нагр. в хар. часы'!D42</f>
        <v>275.76</v>
      </c>
      <c r="H13" s="8">
        <f>I13/(Напряжение!C20*SQRT(3))</f>
        <v>35.50333256931306</v>
      </c>
      <c r="I13" s="8">
        <f>'[2]Ведомость'!W18</f>
        <v>390.96000000000004</v>
      </c>
      <c r="J13" s="8">
        <f>'[2]Ведомость'!X18</f>
        <v>185.04</v>
      </c>
      <c r="K13" s="8">
        <f>L13/(Напряжение!E20*SQRT(3))</f>
        <v>5.864476237202689</v>
      </c>
      <c r="L13" s="8">
        <f>'[2]Ведомость'!Y18</f>
        <v>64.08</v>
      </c>
      <c r="M13" s="8">
        <f>'[2]Ведомость'!Z18</f>
        <v>57.6</v>
      </c>
      <c r="O13" s="61">
        <v>40163.375</v>
      </c>
      <c r="P13" s="8">
        <f>Q13/(Напряжение!C20*SQRT(3))</f>
        <v>0</v>
      </c>
      <c r="Q13" s="8">
        <f>'Нагр. в хар. часы'!C12</f>
        <v>0</v>
      </c>
      <c r="R13" s="8">
        <f>'Нагр. в хар. часы'!D12</f>
        <v>0</v>
      </c>
      <c r="S13" s="8">
        <f>T13/(Напряжение!C20*SQRT(3))</f>
        <v>0.17435645215132256</v>
      </c>
      <c r="T13" s="8">
        <f>'Нагр. в хар. часы'!I12</f>
        <v>1.92</v>
      </c>
      <c r="U13" s="8">
        <f>'Нагр. в хар. часы'!J12</f>
        <v>2.88</v>
      </c>
      <c r="V13" s="8">
        <f>W13/(Напряжение!E20*SQRT(3))</f>
        <v>0</v>
      </c>
      <c r="W13" s="8">
        <f>'[2]Ведомость'!AI18</f>
        <v>0</v>
      </c>
      <c r="X13" s="8">
        <f>'[2]Ведомость'!AJ18</f>
        <v>0</v>
      </c>
      <c r="Z13" s="62">
        <v>40163.375</v>
      </c>
      <c r="AA13" s="8">
        <f>AB13/(Напряжение!E20*SQRT(3))</f>
        <v>54.75707587770151</v>
      </c>
      <c r="AB13" s="8">
        <f>'[2]Ведомость'!AA18</f>
        <v>598.3199999999999</v>
      </c>
      <c r="AC13" s="8">
        <f>'[2]Ведомость'!AB18</f>
        <v>259.2</v>
      </c>
      <c r="AD13" s="8">
        <f>AE13/(Напряжение!E20*SQRT(3))</f>
        <v>67.14495826639934</v>
      </c>
      <c r="AE13" s="8">
        <f>'[2]Ведомость'!AC18</f>
        <v>733.6800000000001</v>
      </c>
      <c r="AF13" s="8">
        <f>'[2]Ведомость'!AD18</f>
        <v>362.15999999999997</v>
      </c>
      <c r="AG13" s="8">
        <f>AH13/(Напряжение!E20*SQRT(3))</f>
        <v>42.69865844614992</v>
      </c>
      <c r="AH13" s="8">
        <f>'[2]Ведомость'!AE18</f>
        <v>466.56</v>
      </c>
      <c r="AI13" s="8">
        <f>'[2]Ведомость'!AF18</f>
        <v>280.08000000000004</v>
      </c>
      <c r="AJ13" s="8">
        <f>AK13/(Напряжение!E20*SQRT(3))</f>
        <v>43.752946309017815</v>
      </c>
      <c r="AK13" s="8">
        <f>'[2]Ведомость'!AG18</f>
        <v>478.08</v>
      </c>
      <c r="AL13" s="8">
        <f>'[2]Ведомость'!AH18</f>
        <v>274.32000000000005</v>
      </c>
    </row>
    <row r="14" spans="1:38" ht="15">
      <c r="A14" s="33">
        <v>40163.4166666667</v>
      </c>
      <c r="B14" s="8">
        <f>C14/(Напряжение!C21*SQRT(3))</f>
        <v>50.52198150087213</v>
      </c>
      <c r="C14" s="8">
        <f>'Нагр. в хар. часы'!L13</f>
        <v>556.56</v>
      </c>
      <c r="D14" s="8">
        <f>'Нагр. в хар. часы'!M13</f>
        <v>385.92</v>
      </c>
      <c r="E14" s="8">
        <f>F14/(Напряжение!C21*SQRT(3))</f>
        <v>49.0187401366806</v>
      </c>
      <c r="F14" s="8">
        <f>'Нагр. в хар. часы'!C43</f>
        <v>540</v>
      </c>
      <c r="G14" s="8">
        <f>'Нагр. в хар. часы'!D43</f>
        <v>265.68</v>
      </c>
      <c r="H14" s="8">
        <f>I14/(Напряжение!C21*SQRT(3))</f>
        <v>35.29349289841003</v>
      </c>
      <c r="I14" s="8">
        <f>'[2]Ведомость'!W19</f>
        <v>388.8</v>
      </c>
      <c r="J14" s="8">
        <f>'[2]Ведомость'!X19</f>
        <v>177.84</v>
      </c>
      <c r="K14" s="8">
        <f>L14/(Напряжение!E21*SQRT(3))</f>
        <v>5.927455626865936</v>
      </c>
      <c r="L14" s="8">
        <f>'[2]Ведомость'!Y19</f>
        <v>64.8</v>
      </c>
      <c r="M14" s="8">
        <f>'[2]Ведомость'!Z19</f>
        <v>56.16</v>
      </c>
      <c r="O14" s="61">
        <v>40163.4166666667</v>
      </c>
      <c r="P14" s="8">
        <f>Q14/(Напряжение!C21*SQRT(3))</f>
        <v>0</v>
      </c>
      <c r="Q14" s="8">
        <f>'Нагр. в хар. часы'!C13</f>
        <v>0</v>
      </c>
      <c r="R14" s="8">
        <f>'Нагр. в хар. часы'!D13</f>
        <v>0</v>
      </c>
      <c r="S14" s="8">
        <f>T14/(Напряжение!C21*SQRT(3))</f>
        <v>0.17428885381930878</v>
      </c>
      <c r="T14" s="8">
        <f>'Нагр. в хар. часы'!I13</f>
        <v>1.92</v>
      </c>
      <c r="U14" s="8">
        <f>'Нагр. в хар. часы'!J13</f>
        <v>1.92</v>
      </c>
      <c r="V14" s="8">
        <f>W14/(Напряжение!E21*SQRT(3))</f>
        <v>0</v>
      </c>
      <c r="W14" s="8">
        <f>'[2]Ведомость'!AI19</f>
        <v>0</v>
      </c>
      <c r="X14" s="8">
        <f>'[2]Ведомость'!AJ19</f>
        <v>0</v>
      </c>
      <c r="Z14" s="62">
        <v>40163.4166666667</v>
      </c>
      <c r="AA14" s="8">
        <f>AB14/(Напряжение!E21*SQRT(3))</f>
        <v>55.32291918408207</v>
      </c>
      <c r="AB14" s="8">
        <f>'[2]Ведомость'!AA19</f>
        <v>604.8</v>
      </c>
      <c r="AC14" s="8">
        <f>'[2]Ведомость'!AB19</f>
        <v>248.4</v>
      </c>
      <c r="AD14" s="8">
        <f>AE14/(Напряжение!E21*SQRT(3))</f>
        <v>63.29205397131294</v>
      </c>
      <c r="AE14" s="8">
        <f>'[2]Ведомость'!AC19</f>
        <v>691.92</v>
      </c>
      <c r="AF14" s="8">
        <f>'[2]Ведомость'!AD19</f>
        <v>352.08000000000004</v>
      </c>
      <c r="AG14" s="8">
        <f>AH14/(Напряжение!E21*SQRT(3))</f>
        <v>40.701861971146094</v>
      </c>
      <c r="AH14" s="8">
        <f>'[2]Ведомость'!AE19</f>
        <v>444.96</v>
      </c>
      <c r="AI14" s="8">
        <f>'[2]Ведомость'!AF19</f>
        <v>272.16</v>
      </c>
      <c r="AJ14" s="8">
        <f>AK14/(Напряжение!E21*SQRT(3))</f>
        <v>41.55805000613784</v>
      </c>
      <c r="AK14" s="8">
        <f>'[2]Ведомость'!AG19</f>
        <v>454.32</v>
      </c>
      <c r="AL14" s="8">
        <f>'[2]Ведомость'!AH19</f>
        <v>275.76</v>
      </c>
    </row>
    <row r="15" spans="1:38" ht="15">
      <c r="A15" s="33">
        <v>40163.4583333333</v>
      </c>
      <c r="B15" s="8">
        <f>C15/(Напряжение!C22*SQRT(3))</f>
        <v>43.11978152644027</v>
      </c>
      <c r="C15" s="8">
        <f>'Нагр. в хар. часы'!L14</f>
        <v>475.2</v>
      </c>
      <c r="D15" s="8">
        <f>'Нагр. в хар. часы'!M14</f>
        <v>331.91999999999996</v>
      </c>
      <c r="E15" s="8">
        <f>F15/(Напряжение!C22*SQRT(3))</f>
        <v>44.68777358194719</v>
      </c>
      <c r="F15" s="8">
        <f>'Нагр. в хар. часы'!C44</f>
        <v>492.48</v>
      </c>
      <c r="G15" s="8">
        <f>'Нагр. в хар. часы'!D44</f>
        <v>257.03999999999996</v>
      </c>
      <c r="H15" s="8">
        <f>I15/(Напряжение!C22*SQRT(3))</f>
        <v>33.907828200337114</v>
      </c>
      <c r="I15" s="8">
        <f>'[2]Ведомость'!W20</f>
        <v>373.67999999999995</v>
      </c>
      <c r="J15" s="8">
        <f>'[2]Ведомость'!X20</f>
        <v>170.64</v>
      </c>
      <c r="K15" s="8">
        <f>L15/(Напряжение!E22*SQRT(3))</f>
        <v>5.792887803941468</v>
      </c>
      <c r="L15" s="8">
        <f>'[2]Ведомость'!Y20</f>
        <v>63.36</v>
      </c>
      <c r="M15" s="8">
        <f>'[2]Ведомость'!Z20</f>
        <v>57.6</v>
      </c>
      <c r="O15" s="61">
        <v>40163.4583333333</v>
      </c>
      <c r="P15" s="8">
        <f>Q15/(Напряжение!C22*SQRT(3))</f>
        <v>0</v>
      </c>
      <c r="Q15" s="8">
        <f>'Нагр. в хар. часы'!C14</f>
        <v>0</v>
      </c>
      <c r="R15" s="8">
        <f>'Нагр. в хар. часы'!D14</f>
        <v>0</v>
      </c>
      <c r="S15" s="8">
        <f>T15/(Напряжение!C22*SQRT(3))</f>
        <v>0.08711066975038438</v>
      </c>
      <c r="T15" s="8">
        <f>'Нагр. в хар. часы'!I14</f>
        <v>0.96</v>
      </c>
      <c r="U15" s="8">
        <f>'Нагр. в хар. часы'!J14</f>
        <v>2.88</v>
      </c>
      <c r="V15" s="8">
        <f>W15/(Напряжение!E22*SQRT(3))</f>
        <v>0</v>
      </c>
      <c r="W15" s="8">
        <f>'[2]Ведомость'!AI20</f>
        <v>0</v>
      </c>
      <c r="X15" s="8">
        <f>'[2]Ведомость'!AJ20</f>
        <v>0</v>
      </c>
      <c r="Z15" s="62">
        <v>40163.4583333333</v>
      </c>
      <c r="AA15" s="8">
        <f>AB15/(Напряжение!E22*SQRT(3))</f>
        <v>53.18924256346258</v>
      </c>
      <c r="AB15" s="8">
        <f>'[2]Ведомость'!AA20</f>
        <v>581.76</v>
      </c>
      <c r="AC15" s="8">
        <f>'[2]Ведомость'!AB20</f>
        <v>241.2</v>
      </c>
      <c r="AD15" s="8">
        <f>AE15/(Напряжение!E22*SQRT(3))</f>
        <v>61.02280675288343</v>
      </c>
      <c r="AE15" s="8">
        <f>'[2]Ведомость'!AC20</f>
        <v>667.44</v>
      </c>
      <c r="AF15" s="8">
        <f>'[2]Ведомость'!AD20</f>
        <v>354.96000000000004</v>
      </c>
      <c r="AG15" s="8">
        <f>AH15/(Напряжение!E22*SQRT(3))</f>
        <v>41.274325603082964</v>
      </c>
      <c r="AH15" s="8">
        <f>'[2]Ведомость'!AE20</f>
        <v>451.44</v>
      </c>
      <c r="AI15" s="8">
        <f>'[2]Ведомость'!AF20</f>
        <v>272.16</v>
      </c>
      <c r="AJ15" s="8">
        <f>AK15/(Напряжение!E22*SQRT(3))</f>
        <v>40.68187116858895</v>
      </c>
      <c r="AK15" s="8">
        <f>'[2]Ведомость'!AG20</f>
        <v>444.96</v>
      </c>
      <c r="AL15" s="8">
        <f>'[2]Ведомость'!AH20</f>
        <v>272.88</v>
      </c>
    </row>
    <row r="16" spans="1:38" ht="15">
      <c r="A16" s="33">
        <v>40163.5</v>
      </c>
      <c r="B16" s="8">
        <f>C16/(Напряжение!C23*SQRT(3))</f>
        <v>45.32353838890458</v>
      </c>
      <c r="C16" s="8">
        <f>'Нагр. в хар. часы'!L15</f>
        <v>499.67999999999995</v>
      </c>
      <c r="D16" s="8">
        <f>'Нагр. в хар. часы'!M15</f>
        <v>356.4</v>
      </c>
      <c r="E16" s="8">
        <f>F16/(Напряжение!C23*SQRT(3))</f>
        <v>46.69499992516827</v>
      </c>
      <c r="F16" s="8">
        <f>'Нагр. в хар. часы'!C45</f>
        <v>514.8</v>
      </c>
      <c r="G16" s="8">
        <f>'Нагр. в хар. часы'!D45</f>
        <v>261.36</v>
      </c>
      <c r="H16" s="8">
        <f>I16/(Напряжение!C23*SQRT(3))</f>
        <v>34.87430763641938</v>
      </c>
      <c r="I16" s="8">
        <f>'[2]Ведомость'!W21</f>
        <v>384.48</v>
      </c>
      <c r="J16" s="8">
        <f>'[2]Ведомость'!X21</f>
        <v>173.52</v>
      </c>
      <c r="K16" s="8">
        <f>L16/(Напряжение!E23*SQRT(3))</f>
        <v>5.790044012010687</v>
      </c>
      <c r="L16" s="8">
        <f>'[2]Ведомость'!Y21</f>
        <v>63.36</v>
      </c>
      <c r="M16" s="8">
        <f>'[2]Ведомость'!Z21</f>
        <v>56.16</v>
      </c>
      <c r="O16" s="61">
        <v>40163.5</v>
      </c>
      <c r="P16" s="8">
        <f>Q16/(Напряжение!C23*SQRT(3))</f>
        <v>0</v>
      </c>
      <c r="Q16" s="8">
        <f>'Нагр. в хар. часы'!C15</f>
        <v>0</v>
      </c>
      <c r="R16" s="8">
        <f>'Нагр. в хар. часы'!D15</f>
        <v>0</v>
      </c>
      <c r="S16" s="8">
        <f>T16/(Напряжение!C23*SQRT(3))</f>
        <v>0.17415384587475344</v>
      </c>
      <c r="T16" s="8">
        <f>'Нагр. в хар. часы'!I15</f>
        <v>1.92</v>
      </c>
      <c r="U16" s="8">
        <f>'Нагр. в хар. часы'!J15</f>
        <v>1.92</v>
      </c>
      <c r="V16" s="8">
        <f>W16/(Напряжение!E23*SQRT(3))</f>
        <v>0</v>
      </c>
      <c r="W16" s="8">
        <f>'[2]Ведомость'!AI21</f>
        <v>0</v>
      </c>
      <c r="X16" s="8">
        <f>'[2]Ведомость'!AJ21</f>
        <v>0</v>
      </c>
      <c r="Z16" s="62">
        <v>40163.5</v>
      </c>
      <c r="AA16" s="8">
        <f>AB16/(Напряжение!E23*SQRT(3))</f>
        <v>53.62370306578078</v>
      </c>
      <c r="AB16" s="8">
        <f>'[2]Ведомость'!AA21</f>
        <v>586.8</v>
      </c>
      <c r="AC16" s="8">
        <f>'[2]Ведомость'!AB21</f>
        <v>242.64</v>
      </c>
      <c r="AD16" s="8">
        <f>AE16/(Напряжение!E23*SQRT(3))</f>
        <v>55.40019384219316</v>
      </c>
      <c r="AE16" s="8">
        <f>'[2]Ведомость'!AC21</f>
        <v>606.24</v>
      </c>
      <c r="AF16" s="8">
        <f>'[2]Ведомость'!AD21</f>
        <v>345.6</v>
      </c>
      <c r="AG16" s="8">
        <f>AH16/(Напряжение!E23*SQRT(3))</f>
        <v>41.45145144962196</v>
      </c>
      <c r="AH16" s="8">
        <f>'[2]Ведомость'!AE21</f>
        <v>453.6</v>
      </c>
      <c r="AI16" s="8">
        <f>'[2]Ведомость'!AF21</f>
        <v>277.20000000000005</v>
      </c>
      <c r="AJ16" s="8">
        <f>AK16/(Напряжение!E23*SQRT(3))</f>
        <v>39.67496067320959</v>
      </c>
      <c r="AK16" s="8">
        <f>'[2]Ведомость'!AG21</f>
        <v>434.15999999999997</v>
      </c>
      <c r="AL16" s="8">
        <f>'[2]Ведомость'!AH21</f>
        <v>270.72</v>
      </c>
    </row>
    <row r="17" spans="1:38" ht="15">
      <c r="A17" s="33">
        <v>40163.5416666667</v>
      </c>
      <c r="B17" s="8">
        <f>C17/(Напряжение!C24*SQRT(3))</f>
        <v>45.305990884943846</v>
      </c>
      <c r="C17" s="8">
        <f>'Нагр. в хар. часы'!L16</f>
        <v>499.68000000000006</v>
      </c>
      <c r="D17" s="8">
        <f>'Нагр. в хар. часы'!M16</f>
        <v>365.76</v>
      </c>
      <c r="E17" s="8">
        <f>F17/(Напряжение!C24*SQRT(3))</f>
        <v>49.67991219516176</v>
      </c>
      <c r="F17" s="8">
        <f>'Нагр. в хар. часы'!C46</f>
        <v>547.9200000000001</v>
      </c>
      <c r="G17" s="8">
        <f>'Нагр. в хар. часы'!D46</f>
        <v>270.72</v>
      </c>
      <c r="H17" s="8">
        <f>I17/(Напряжение!C24*SQRT(3))</f>
        <v>35.12193529697375</v>
      </c>
      <c r="I17" s="8">
        <f>'[2]Ведомость'!W22</f>
        <v>387.36</v>
      </c>
      <c r="J17" s="8">
        <f>'[2]Ведомость'!X22</f>
        <v>177.12</v>
      </c>
      <c r="K17" s="8">
        <f>L17/(Напряжение!E24*SQRT(3))</f>
        <v>5.655676186232868</v>
      </c>
      <c r="L17" s="8">
        <f>'[2]Ведомость'!Y22</f>
        <v>61.92</v>
      </c>
      <c r="M17" s="8">
        <f>'[2]Ведомость'!Z22</f>
        <v>54.72</v>
      </c>
      <c r="O17" s="61">
        <v>40163.5416666667</v>
      </c>
      <c r="P17" s="8">
        <f>Q17/(Напряжение!C24*SQRT(3))</f>
        <v>0</v>
      </c>
      <c r="Q17" s="8">
        <f>'Нагр. в хар. часы'!C16</f>
        <v>0</v>
      </c>
      <c r="R17" s="8">
        <f>'Нагр. в хар. часы'!D16</f>
        <v>0</v>
      </c>
      <c r="S17" s="8">
        <f>T17/(Напряжение!C24*SQRT(3))</f>
        <v>0.17408642030718094</v>
      </c>
      <c r="T17" s="8">
        <f>'Нагр. в хар. часы'!I16</f>
        <v>1.92</v>
      </c>
      <c r="U17" s="8">
        <f>'Нагр. в хар. часы'!J16</f>
        <v>2.88</v>
      </c>
      <c r="V17" s="8">
        <f>W17/(Напряжение!E24*SQRT(3))</f>
        <v>0</v>
      </c>
      <c r="W17" s="8">
        <f>'[2]Ведомость'!AI22</f>
        <v>0</v>
      </c>
      <c r="X17" s="8">
        <f>'[2]Ведомость'!AJ22</f>
        <v>0</v>
      </c>
      <c r="Z17" s="62">
        <v>40163.5416666667</v>
      </c>
      <c r="AA17" s="8">
        <f>AB17/(Напряжение!E24*SQRT(3))</f>
        <v>53.92621479896456</v>
      </c>
      <c r="AB17" s="8">
        <f>'[2]Ведомость'!AA22</f>
        <v>590.4000000000001</v>
      </c>
      <c r="AC17" s="8">
        <f>'[2]Ведомость'!AB22</f>
        <v>245.51999999999998</v>
      </c>
      <c r="AD17" s="8">
        <f>AE17/(Напряжение!E24*SQRT(3))</f>
        <v>58.79272686618819</v>
      </c>
      <c r="AE17" s="8">
        <f>'[2]Ведомость'!AC22</f>
        <v>643.6800000000001</v>
      </c>
      <c r="AF17" s="8">
        <f>'[2]Ведомость'!AD22</f>
        <v>368.64</v>
      </c>
      <c r="AG17" s="8">
        <f>AH17/(Напряжение!E24*SQRT(3))</f>
        <v>41.69417095432138</v>
      </c>
      <c r="AH17" s="8">
        <f>'[2]Ведомость'!AE22</f>
        <v>456.48</v>
      </c>
      <c r="AI17" s="8">
        <f>'[2]Ведомость'!AF22</f>
        <v>273.6</v>
      </c>
      <c r="AJ17" s="8">
        <f>AK17/(Напряжение!E24*SQRT(3))</f>
        <v>39.326678597293665</v>
      </c>
      <c r="AK17" s="8">
        <f>'[2]Ведомость'!AG22</f>
        <v>430.56</v>
      </c>
      <c r="AL17" s="8">
        <f>'[2]Ведомость'!AH22</f>
        <v>264.24</v>
      </c>
    </row>
    <row r="18" spans="1:38" ht="15">
      <c r="A18" s="33">
        <v>40163.5833333333</v>
      </c>
      <c r="B18" s="8">
        <f>C18/(Напряжение!C25*SQRT(3))</f>
        <v>47.37668123230127</v>
      </c>
      <c r="C18" s="8">
        <f>'Нагр. в хар. часы'!L17</f>
        <v>522.72</v>
      </c>
      <c r="D18" s="8">
        <f>'Нагр. в хар. часы'!M17</f>
        <v>367.20000000000005</v>
      </c>
      <c r="E18" s="8">
        <f>F18/(Напряжение!C25*SQRT(3))</f>
        <v>47.572452642352104</v>
      </c>
      <c r="F18" s="8">
        <f>'Нагр. в хар. часы'!C47</f>
        <v>524.88</v>
      </c>
      <c r="G18" s="8">
        <f>'Нагр. в хар. часы'!D47</f>
        <v>276.48</v>
      </c>
      <c r="H18" s="8">
        <f>I18/(Напряжение!C25*SQRT(3))</f>
        <v>36.217710859403866</v>
      </c>
      <c r="I18" s="8">
        <f>'[2]Ведомость'!W23</f>
        <v>399.6</v>
      </c>
      <c r="J18" s="8">
        <f>'[2]Ведомость'!X23</f>
        <v>190.08</v>
      </c>
      <c r="K18" s="8">
        <f>L18/(Напряжение!E25*SQRT(3))</f>
        <v>5.6529029920947</v>
      </c>
      <c r="L18" s="8">
        <f>'[2]Ведомость'!Y23</f>
        <v>61.92</v>
      </c>
      <c r="M18" s="8">
        <f>'[2]Ведомость'!Z23</f>
        <v>55.44</v>
      </c>
      <c r="O18" s="61">
        <v>40163.5833333333</v>
      </c>
      <c r="P18" s="8">
        <f>Q18/(Напряжение!C25*SQRT(3))</f>
        <v>0</v>
      </c>
      <c r="Q18" s="8">
        <f>'Нагр. в хар. часы'!C17</f>
        <v>0</v>
      </c>
      <c r="R18" s="8">
        <f>'Нагр. в хар. часы'!D17</f>
        <v>0</v>
      </c>
      <c r="S18" s="8">
        <f>T18/(Напряжение!C25*SQRT(3))</f>
        <v>0.08700951557814741</v>
      </c>
      <c r="T18" s="8">
        <f>'Нагр. в хар. часы'!I17</f>
        <v>0.96</v>
      </c>
      <c r="U18" s="8">
        <f>'Нагр. в хар. часы'!J17</f>
        <v>1.92</v>
      </c>
      <c r="V18" s="8">
        <f>W18/(Напряжение!E25*SQRT(3))</f>
        <v>0</v>
      </c>
      <c r="W18" s="8">
        <f>'[2]Ведомость'!AI23</f>
        <v>0</v>
      </c>
      <c r="X18" s="8">
        <f>'[2]Ведомость'!AJ23</f>
        <v>0</v>
      </c>
      <c r="Z18" s="62">
        <v>40163.5833333333</v>
      </c>
      <c r="AA18" s="8">
        <f>AB18/(Напряжение!E25*SQRT(3))</f>
        <v>52.97953269335266</v>
      </c>
      <c r="AB18" s="8">
        <f>'[2]Ведомость'!AA23</f>
        <v>580.32</v>
      </c>
      <c r="AC18" s="8">
        <f>'[2]Ведомость'!AB23</f>
        <v>251.28</v>
      </c>
      <c r="AD18" s="8">
        <f>AE18/(Напряжение!E25*SQRT(3))</f>
        <v>59.224018556713084</v>
      </c>
      <c r="AE18" s="8">
        <f>'[2]Ведомость'!AC23</f>
        <v>648.72</v>
      </c>
      <c r="AF18" s="8">
        <f>'[2]Ведомость'!AD23</f>
        <v>354.96</v>
      </c>
      <c r="AG18" s="8">
        <f>AH18/(Напряжение!E25*SQRT(3))</f>
        <v>42.856892451694705</v>
      </c>
      <c r="AH18" s="8">
        <f>'[2]Ведомость'!AE23</f>
        <v>469.44</v>
      </c>
      <c r="AI18" s="8">
        <f>'[2]Ведомость'!AF23</f>
        <v>276.48</v>
      </c>
      <c r="AJ18" s="8">
        <f>AK18/(Напряжение!E25*SQRT(3))</f>
        <v>39.241663793959724</v>
      </c>
      <c r="AK18" s="8">
        <f>'[2]Ведомость'!AG23</f>
        <v>429.84000000000003</v>
      </c>
      <c r="AL18" s="8">
        <f>'[2]Ведомость'!AH23</f>
        <v>267.12</v>
      </c>
    </row>
    <row r="19" spans="1:38" ht="15">
      <c r="A19" s="33">
        <v>40163.625</v>
      </c>
      <c r="B19" s="8">
        <f>C19/(Напряжение!C26*SQRT(3))</f>
        <v>51.272261853109214</v>
      </c>
      <c r="C19" s="8">
        <f>'Нагр. в хар. часы'!L18</f>
        <v>565.9200000000001</v>
      </c>
      <c r="D19" s="8">
        <f>'Нагр. в хар. часы'!M18</f>
        <v>374.4</v>
      </c>
      <c r="E19" s="8">
        <f>F19/(Напряжение!C26*SQRT(3))</f>
        <v>53.29445029769749</v>
      </c>
      <c r="F19" s="8">
        <f>'Нагр. в хар. часы'!C48</f>
        <v>588.24</v>
      </c>
      <c r="G19" s="8">
        <f>'Нагр. в хар. часы'!D48</f>
        <v>277.92</v>
      </c>
      <c r="H19" s="8">
        <f>I19/(Напряжение!C26*SQRT(3))</f>
        <v>38.48681233248656</v>
      </c>
      <c r="I19" s="8">
        <f>'[2]Ведомость'!W24</f>
        <v>424.8</v>
      </c>
      <c r="J19" s="8">
        <f>'[2]Ведомость'!X24</f>
        <v>190.8</v>
      </c>
      <c r="K19" s="8">
        <f>L19/(Напряжение!E26*SQRT(3))</f>
        <v>5.6501314850930795</v>
      </c>
      <c r="L19" s="8">
        <f>'[2]Ведомость'!Y24</f>
        <v>61.92</v>
      </c>
      <c r="M19" s="8">
        <f>'[2]Ведомость'!Z24</f>
        <v>56.16</v>
      </c>
      <c r="O19" s="61">
        <v>40163.625</v>
      </c>
      <c r="P19" s="8">
        <f>Q19/(Напряжение!C26*SQRT(3))</f>
        <v>0</v>
      </c>
      <c r="Q19" s="8">
        <f>'Нагр. в хар. часы'!C18</f>
        <v>0</v>
      </c>
      <c r="R19" s="8">
        <f>'Нагр. в хар. часы'!D18</f>
        <v>0</v>
      </c>
      <c r="S19" s="8">
        <f>T19/(Напряжение!C26*SQRT(3))</f>
        <v>0.17395169415813133</v>
      </c>
      <c r="T19" s="8">
        <f>'Нагр. в хар. часы'!I18</f>
        <v>1.92</v>
      </c>
      <c r="U19" s="8">
        <f>'Нагр. в хар. часы'!J18</f>
        <v>2.88</v>
      </c>
      <c r="V19" s="8">
        <f>W19/(Напряжение!E26*SQRT(3))</f>
        <v>0</v>
      </c>
      <c r="W19" s="8">
        <f>'[2]Ведомость'!AI24</f>
        <v>0</v>
      </c>
      <c r="X19" s="8">
        <f>'[2]Ведомость'!AJ24</f>
        <v>0</v>
      </c>
      <c r="Z19" s="62">
        <v>40163.625</v>
      </c>
      <c r="AA19" s="8">
        <f>AB19/(Напряжение!E26*SQRT(3))</f>
        <v>49.93139451942722</v>
      </c>
      <c r="AB19" s="8">
        <f>'[2]Ведомость'!AA24</f>
        <v>547.2</v>
      </c>
      <c r="AC19" s="8">
        <f>'[2]Ведомость'!AB24</f>
        <v>240.48</v>
      </c>
      <c r="AD19" s="8">
        <f>AE19/(Напряжение!E26*SQRT(3))</f>
        <v>57.749599713916474</v>
      </c>
      <c r="AE19" s="8">
        <f>'[2]Ведомость'!AC24</f>
        <v>632.88</v>
      </c>
      <c r="AF19" s="8">
        <f>'[2]Ведомость'!AD24</f>
        <v>329.03999999999996</v>
      </c>
      <c r="AG19" s="8">
        <f>AH19/(Напряжение!E26*SQRT(3))</f>
        <v>42.83588056140335</v>
      </c>
      <c r="AH19" s="8">
        <f>'[2]Ведомость'!AE24</f>
        <v>469.44</v>
      </c>
      <c r="AI19" s="8">
        <f>'[2]Ведомость'!AF24</f>
        <v>280.8</v>
      </c>
      <c r="AJ19" s="8">
        <f>AK19/(Напряжение!E26*SQRT(3))</f>
        <v>40.47070924206206</v>
      </c>
      <c r="AK19" s="8">
        <f>'[2]Ведомость'!AG24</f>
        <v>443.52</v>
      </c>
      <c r="AL19" s="8">
        <f>'[2]Ведомость'!AH24</f>
        <v>258.48</v>
      </c>
    </row>
    <row r="20" spans="1:38" ht="15">
      <c r="A20" s="33">
        <v>40163.6666666667</v>
      </c>
      <c r="B20" s="8">
        <f>C20/(Напряжение!C27*SQRT(3))</f>
        <v>43.949288418744864</v>
      </c>
      <c r="C20" s="8">
        <f>'Нагр. в хар. часы'!L19</f>
        <v>485.28</v>
      </c>
      <c r="D20" s="8">
        <f>'Нагр. в хар. часы'!M19</f>
        <v>293.76</v>
      </c>
      <c r="E20" s="8">
        <f>F20/(Напряжение!C27*SQRT(3))</f>
        <v>55.68648710624349</v>
      </c>
      <c r="F20" s="8">
        <f>'Нагр. в хар. часы'!C49</f>
        <v>614.88</v>
      </c>
      <c r="G20" s="8">
        <f>'Нагр. в хар. часы'!D49</f>
        <v>283.68</v>
      </c>
      <c r="H20" s="8">
        <f>I20/(Напряжение!C27*SQRT(3))</f>
        <v>41.79746865937011</v>
      </c>
      <c r="I20" s="8">
        <f>'[2]Ведомость'!W25</f>
        <v>461.52</v>
      </c>
      <c r="J20" s="8">
        <f>'[2]Ведомость'!X25</f>
        <v>187.2</v>
      </c>
      <c r="K20" s="8">
        <f>L20/(Напряжение!E27*SQRT(3))</f>
        <v>5.7130307445691555</v>
      </c>
      <c r="L20" s="8">
        <f>'[2]Ведомость'!Y25</f>
        <v>62.64</v>
      </c>
      <c r="M20" s="8">
        <f>'[2]Ведомость'!Z25</f>
        <v>56.16</v>
      </c>
      <c r="O20" s="61">
        <v>40163.6666666667</v>
      </c>
      <c r="P20" s="8">
        <f>Q20/(Напряжение!C27*SQRT(3))</f>
        <v>0</v>
      </c>
      <c r="Q20" s="8">
        <f>'Нагр. в хар. часы'!C19</f>
        <v>0</v>
      </c>
      <c r="R20" s="8">
        <f>'Нагр. в хар. часы'!D19</f>
        <v>0</v>
      </c>
      <c r="S20" s="8">
        <f>T20/(Напряжение!C27*SQRT(3))</f>
        <v>0.08694221249998983</v>
      </c>
      <c r="T20" s="8">
        <f>'Нагр. в хар. часы'!I19</f>
        <v>0.96</v>
      </c>
      <c r="U20" s="8">
        <f>'Нагр. в хар. часы'!J19</f>
        <v>1.92</v>
      </c>
      <c r="V20" s="8">
        <f>W20/(Напряжение!E27*SQRT(3))</f>
        <v>0</v>
      </c>
      <c r="W20" s="8">
        <f>'[2]Ведомость'!AI25</f>
        <v>0</v>
      </c>
      <c r="X20" s="8">
        <f>'[2]Ведомость'!AJ25</f>
        <v>0</v>
      </c>
      <c r="Z20" s="62">
        <v>40163.6666666667</v>
      </c>
      <c r="AA20" s="8">
        <f>AB20/(Напряжение!E27*SQRT(3))</f>
        <v>51.220275640964836</v>
      </c>
      <c r="AB20" s="8">
        <f>'[2]Ведомость'!AA25</f>
        <v>561.5999999999999</v>
      </c>
      <c r="AC20" s="8">
        <f>'[2]Ведомость'!AB25</f>
        <v>238.32</v>
      </c>
      <c r="AD20" s="8">
        <f>AE20/(Напряжение!E27*SQRT(3))</f>
        <v>60.93899460873766</v>
      </c>
      <c r="AE20" s="8">
        <f>'[2]Ведомость'!AC25</f>
        <v>668.16</v>
      </c>
      <c r="AF20" s="8">
        <f>'[2]Ведомость'!AD25</f>
        <v>334.79999999999995</v>
      </c>
      <c r="AG20" s="8">
        <f>AH20/(Напряжение!E27*SQRT(3))</f>
        <v>42.35522793387477</v>
      </c>
      <c r="AH20" s="8">
        <f>'[2]Ведомость'!AE25</f>
        <v>464.4</v>
      </c>
      <c r="AI20" s="8">
        <f>'[2]Ведомость'!AF25</f>
        <v>277.92</v>
      </c>
      <c r="AJ20" s="8">
        <f>AK20/(Напряжение!E27*SQRT(3))</f>
        <v>39.07187693124882</v>
      </c>
      <c r="AK20" s="8">
        <f>'[2]Ведомость'!AG25</f>
        <v>428.4</v>
      </c>
      <c r="AL20" s="8">
        <f>'[2]Ведомость'!AH25</f>
        <v>261.36</v>
      </c>
    </row>
    <row r="21" spans="1:38" ht="15">
      <c r="A21" s="33">
        <v>40163.7083333333</v>
      </c>
      <c r="B21" s="8">
        <f>C21/(Напряжение!C28*SQRT(3))</f>
        <v>43.15011794220723</v>
      </c>
      <c r="C21" s="8">
        <f>'Нагр. в хар. часы'!L20</f>
        <v>476.64</v>
      </c>
      <c r="D21" s="8">
        <f>'Нагр. в хар. часы'!M20</f>
        <v>290.88</v>
      </c>
      <c r="E21" s="8">
        <f>F21/(Напряжение!C28*SQRT(3))</f>
        <v>57.75076207975168</v>
      </c>
      <c r="F21" s="8">
        <f>'Нагр. в хар. часы'!C50</f>
        <v>637.9200000000001</v>
      </c>
      <c r="G21" s="8">
        <f>'Нагр. в хар. часы'!D50</f>
        <v>279.36</v>
      </c>
      <c r="H21" s="8">
        <f>I21/(Напряжение!C28*SQRT(3))</f>
        <v>44.51892833010203</v>
      </c>
      <c r="I21" s="8">
        <f>'[2]Ведомость'!W26</f>
        <v>491.76</v>
      </c>
      <c r="J21" s="8">
        <f>'[2]Ведомость'!X26</f>
        <v>186.48</v>
      </c>
      <c r="K21" s="8">
        <f>L21/(Напряжение!E28*SQRT(3))</f>
        <v>5.644598674230356</v>
      </c>
      <c r="L21" s="8">
        <f>'[2]Ведомость'!Y26</f>
        <v>61.92</v>
      </c>
      <c r="M21" s="8">
        <f>'[2]Ведомость'!Z26</f>
        <v>56.879999999999995</v>
      </c>
      <c r="O21" s="61">
        <v>40163.7083333333</v>
      </c>
      <c r="P21" s="8">
        <f>Q21/(Напряжение!C28*SQRT(3))</f>
        <v>0</v>
      </c>
      <c r="Q21" s="8">
        <f>'Нагр. в хар. часы'!C20</f>
        <v>0</v>
      </c>
      <c r="R21" s="8">
        <f>'Нагр. в хар. часы'!D20</f>
        <v>0</v>
      </c>
      <c r="S21" s="8">
        <f>T21/(Напряжение!C28*SQRT(3))</f>
        <v>0.1738171921136243</v>
      </c>
      <c r="T21" s="8">
        <f>'Нагр. в хар. часы'!I20</f>
        <v>1.92</v>
      </c>
      <c r="U21" s="8">
        <f>'Нагр. в хар. часы'!J20</f>
        <v>2.88</v>
      </c>
      <c r="V21" s="8">
        <f>W21/(Напряжение!E28*SQRT(3))</f>
        <v>0</v>
      </c>
      <c r="W21" s="8">
        <f>'[2]Ведомость'!AI26</f>
        <v>0</v>
      </c>
      <c r="X21" s="8">
        <f>'[2]Ведомость'!AJ26</f>
        <v>0</v>
      </c>
      <c r="Z21" s="62">
        <v>40163.7083333333</v>
      </c>
      <c r="AA21" s="8">
        <f>AB21/(Напряжение!E28*SQRT(3))</f>
        <v>51.45773675112325</v>
      </c>
      <c r="AB21" s="8">
        <f>'[2]Ведомость'!AA26</f>
        <v>564.48</v>
      </c>
      <c r="AC21" s="8">
        <f>'[2]Ведомость'!AB26</f>
        <v>236.88</v>
      </c>
      <c r="AD21" s="8">
        <f>AE21/(Напряжение!E28*SQRT(3))</f>
        <v>63.07510844110899</v>
      </c>
      <c r="AE21" s="8">
        <f>'[2]Ведомость'!AC26</f>
        <v>691.9200000000001</v>
      </c>
      <c r="AF21" s="8">
        <f>'[2]Ведомость'!AD26</f>
        <v>325.44</v>
      </c>
      <c r="AG21" s="8">
        <f>AH21/(Напряжение!E28*SQRT(3))</f>
        <v>44.23790123757279</v>
      </c>
      <c r="AH21" s="8">
        <f>'[2]Ведомость'!AE26</f>
        <v>485.28</v>
      </c>
      <c r="AI21" s="8">
        <f>'[2]Ведомость'!AF26</f>
        <v>281.52</v>
      </c>
      <c r="AJ21" s="8">
        <f>AK21/(Напряжение!E28*SQRT(3))</f>
        <v>38.13385848520741</v>
      </c>
      <c r="AK21" s="8">
        <f>'[2]Ведомость'!AG26</f>
        <v>418.32000000000005</v>
      </c>
      <c r="AL21" s="8">
        <f>'[2]Ведомость'!AH26</f>
        <v>262.08</v>
      </c>
    </row>
    <row r="22" spans="1:38" ht="15">
      <c r="A22" s="33">
        <v>40163.75</v>
      </c>
      <c r="B22" s="8">
        <f>C22/(Напряжение!C29*SQRT(3))</f>
        <v>44.11078808487472</v>
      </c>
      <c r="C22" s="8">
        <f>'Нагр. в хар. часы'!L21</f>
        <v>487.44</v>
      </c>
      <c r="D22" s="8">
        <f>'Нагр. в хар. часы'!M21</f>
        <v>285.12</v>
      </c>
      <c r="E22" s="8">
        <f>F22/(Напряжение!C29*SQRT(3))</f>
        <v>59.292196687202356</v>
      </c>
      <c r="F22" s="8">
        <f>'Нагр. в хар. часы'!C51</f>
        <v>655.2</v>
      </c>
      <c r="G22" s="8">
        <f>'Нагр. в хар. часы'!D51</f>
        <v>273.6</v>
      </c>
      <c r="H22" s="8">
        <f>I22/(Напряжение!C29*SQRT(3))</f>
        <v>45.739694587270385</v>
      </c>
      <c r="I22" s="8">
        <f>'[2]Ведомость'!W27</f>
        <v>505.44</v>
      </c>
      <c r="J22" s="8">
        <f>'[2]Ведомость'!X27</f>
        <v>186.48</v>
      </c>
      <c r="K22" s="8">
        <f>L22/(Напряжение!E29*SQRT(3))</f>
        <v>5.6418358161997055</v>
      </c>
      <c r="L22" s="8">
        <f>'[2]Ведомость'!Y27</f>
        <v>61.92</v>
      </c>
      <c r="M22" s="8">
        <f>'[2]Ведомость'!Z27</f>
        <v>56.879999999999995</v>
      </c>
      <c r="O22" s="61">
        <v>40163.75</v>
      </c>
      <c r="P22" s="8">
        <f>Q22/(Напряжение!C29*SQRT(3))</f>
        <v>0</v>
      </c>
      <c r="Q22" s="8">
        <f>'Нагр. в хар. часы'!C21</f>
        <v>0</v>
      </c>
      <c r="R22" s="8">
        <f>'Нагр. в хар. часы'!D21</f>
        <v>0</v>
      </c>
      <c r="S22" s="8">
        <f>T22/(Напряжение!C29*SQRT(3))</f>
        <v>0.1737500269222047</v>
      </c>
      <c r="T22" s="8">
        <f>'Нагр. в хар. часы'!I21</f>
        <v>1.92</v>
      </c>
      <c r="U22" s="8">
        <f>'Нагр. в хар. часы'!J21</f>
        <v>2.88</v>
      </c>
      <c r="V22" s="8">
        <f>W22/(Напряжение!E29*SQRT(3))</f>
        <v>0</v>
      </c>
      <c r="W22" s="8">
        <f>'[2]Ведомость'!AI27</f>
        <v>0</v>
      </c>
      <c r="X22" s="8">
        <f>'[2]Ведомость'!AJ27</f>
        <v>0</v>
      </c>
      <c r="Z22" s="62">
        <v>40163.75</v>
      </c>
      <c r="AA22" s="8">
        <f>AB22/(Напряжение!E29*SQRT(3))</f>
        <v>50.186097667357835</v>
      </c>
      <c r="AB22" s="8">
        <f>'[2]Ведомость'!AA27</f>
        <v>550.8</v>
      </c>
      <c r="AC22" s="8">
        <f>'[2]Ведомость'!AB27</f>
        <v>231.84</v>
      </c>
      <c r="AD22" s="8">
        <f>AE22/(Напряжение!E29*SQRT(3))</f>
        <v>64.55309817605244</v>
      </c>
      <c r="AE22" s="8">
        <f>'[2]Ведомость'!AC27</f>
        <v>708.48</v>
      </c>
      <c r="AF22" s="8">
        <f>'[2]Ведомость'!AD27</f>
        <v>327.6</v>
      </c>
      <c r="AG22" s="8">
        <f>AH22/(Напряжение!E29*SQRT(3))</f>
        <v>44.54426185115813</v>
      </c>
      <c r="AH22" s="8">
        <f>'[2]Ведомость'!AE27</f>
        <v>488.88</v>
      </c>
      <c r="AI22" s="8">
        <f>'[2]Ведомость'!AF27</f>
        <v>277.92</v>
      </c>
      <c r="AJ22" s="8">
        <f>AK22/(Напряжение!E29*SQRT(3))</f>
        <v>39.95206990773977</v>
      </c>
      <c r="AK22" s="8">
        <f>'[2]Ведомость'!AG27</f>
        <v>438.48</v>
      </c>
      <c r="AL22" s="8">
        <f>'[2]Ведомость'!AH27</f>
        <v>254.16</v>
      </c>
    </row>
    <row r="23" spans="1:38" ht="15">
      <c r="A23" s="33">
        <v>40163.7916666667</v>
      </c>
      <c r="B23" s="8">
        <f>C23/(Напряжение!C30*SQRT(3))</f>
        <v>46.04767830743122</v>
      </c>
      <c r="C23" s="8">
        <f>'Нагр. в хар. часы'!L22</f>
        <v>509.04</v>
      </c>
      <c r="D23" s="8">
        <f>'Нагр. в хар. часы'!M22</f>
        <v>272.15999999999997</v>
      </c>
      <c r="E23" s="8">
        <f>F23/(Напряжение!C30*SQRT(3))</f>
        <v>58.94363347698055</v>
      </c>
      <c r="F23" s="8">
        <f>'Нагр. в хар. часы'!C52</f>
        <v>651.5999999999999</v>
      </c>
      <c r="G23" s="8">
        <f>'Нагр. в хар. часы'!D52</f>
        <v>267.84</v>
      </c>
      <c r="H23" s="8">
        <f>I23/(Напряжение!C30*SQRT(3))</f>
        <v>46.17794048086101</v>
      </c>
      <c r="I23" s="8">
        <f>'[2]Ведомость'!W28</f>
        <v>510.48</v>
      </c>
      <c r="J23" s="8">
        <f>'[2]Ведомость'!X28</f>
        <v>180.72</v>
      </c>
      <c r="K23" s="8">
        <f>L23/(Напряжение!E30*SQRT(3))</f>
        <v>5.7702169559683085</v>
      </c>
      <c r="L23" s="8">
        <f>'[2]Ведомость'!Y28</f>
        <v>63.36</v>
      </c>
      <c r="M23" s="8">
        <f>'[2]Ведомость'!Z28</f>
        <v>57.599999999999994</v>
      </c>
      <c r="O23" s="61">
        <v>40163.7916666667</v>
      </c>
      <c r="P23" s="8">
        <f>Q23/(Напряжение!C30*SQRT(3))</f>
        <v>0</v>
      </c>
      <c r="Q23" s="8">
        <f>'Нагр. в хар. часы'!C22</f>
        <v>0</v>
      </c>
      <c r="R23" s="8">
        <f>'Нагр. в хар. часы'!D22</f>
        <v>0</v>
      </c>
      <c r="S23" s="8">
        <f>T23/(Напряжение!C30*SQRT(3))</f>
        <v>0.08684144895319419</v>
      </c>
      <c r="T23" s="8">
        <f>'Нагр. в хар. часы'!I22</f>
        <v>0.96</v>
      </c>
      <c r="U23" s="8">
        <f>'Нагр. в хар. часы'!J22</f>
        <v>1.92</v>
      </c>
      <c r="V23" s="8">
        <f>W23/(Напряжение!E30*SQRT(3))</f>
        <v>0</v>
      </c>
      <c r="W23" s="8">
        <f>'[2]Ведомость'!AI28</f>
        <v>0</v>
      </c>
      <c r="X23" s="8">
        <f>'[2]Ведомость'!AJ28</f>
        <v>0</v>
      </c>
      <c r="Z23" s="62">
        <v>40163.7916666667</v>
      </c>
      <c r="AA23" s="8">
        <f>AB23/(Напряжение!E30*SQRT(3))</f>
        <v>50.948392895311095</v>
      </c>
      <c r="AB23" s="8">
        <f>'[2]Ведомость'!AA28</f>
        <v>559.44</v>
      </c>
      <c r="AC23" s="8">
        <f>'[2]Ведомость'!AB28</f>
        <v>228.24</v>
      </c>
      <c r="AD23" s="8">
        <f>AE23/(Напряжение!E30*SQRT(3))</f>
        <v>65.30836463800495</v>
      </c>
      <c r="AE23" s="8">
        <f>'[2]Ведомость'!AC28</f>
        <v>717.12</v>
      </c>
      <c r="AF23" s="8">
        <f>'[2]Ведомость'!AD28</f>
        <v>324</v>
      </c>
      <c r="AG23" s="8">
        <f>AH23/(Напряжение!E30*SQRT(3))</f>
        <v>43.40776846421614</v>
      </c>
      <c r="AH23" s="8">
        <f>'[2]Ведомость'!AE28</f>
        <v>476.64</v>
      </c>
      <c r="AI23" s="8">
        <f>'[2]Ведомость'!AF28</f>
        <v>281.52</v>
      </c>
      <c r="AJ23" s="8">
        <f>AK23/(Напряжение!E30*SQRT(3))</f>
        <v>39.276817688920644</v>
      </c>
      <c r="AK23" s="8">
        <f>'[2]Ведомость'!AG28</f>
        <v>431.28</v>
      </c>
      <c r="AL23" s="8">
        <f>'[2]Ведомость'!AH28</f>
        <v>258.48</v>
      </c>
    </row>
    <row r="24" spans="1:38" ht="15">
      <c r="A24" s="33">
        <v>40163.8333333333</v>
      </c>
      <c r="B24" s="8">
        <f>C24/(Напряжение!C31*SQRT(3))</f>
        <v>45.96479685408075</v>
      </c>
      <c r="C24" s="8">
        <f>'Нагр. в хар. часы'!L23</f>
        <v>508.32</v>
      </c>
      <c r="D24" s="8">
        <f>'Нагр. в хар. часы'!M23</f>
        <v>279.36</v>
      </c>
      <c r="E24" s="8">
        <f>F24/(Напряжение!C31*SQRT(3))</f>
        <v>56.77238364979945</v>
      </c>
      <c r="F24" s="8">
        <f>'Нагр. в хар. часы'!C53</f>
        <v>627.8399999999999</v>
      </c>
      <c r="G24" s="8">
        <f>'Нагр. в хар. часы'!D53</f>
        <v>266.4</v>
      </c>
      <c r="H24" s="8">
        <f>I24/(Напряжение!C31*SQRT(3))</f>
        <v>40.5610034562214</v>
      </c>
      <c r="I24" s="8">
        <f>'[2]Ведомость'!W29</f>
        <v>448.56</v>
      </c>
      <c r="J24" s="8">
        <f>'[2]Ведомость'!X29</f>
        <v>174.24</v>
      </c>
      <c r="K24" s="8">
        <f>L24/(Напряжение!E31*SQRT(3))</f>
        <v>6.16062743733009</v>
      </c>
      <c r="L24" s="8">
        <f>'[2]Ведомость'!Y29</f>
        <v>67.68</v>
      </c>
      <c r="M24" s="8">
        <f>'[2]Ведомость'!Z29</f>
        <v>59.76</v>
      </c>
      <c r="O24" s="61">
        <v>40163.8333333333</v>
      </c>
      <c r="P24" s="8">
        <f>Q24/(Напряжение!C31*SQRT(3))</f>
        <v>0</v>
      </c>
      <c r="Q24" s="8">
        <f>'Нагр. в хар. часы'!C23</f>
        <v>0</v>
      </c>
      <c r="R24" s="8">
        <f>'Нагр. в хар. часы'!D23</f>
        <v>0</v>
      </c>
      <c r="S24" s="8">
        <f>T24/(Напряжение!C31*SQRT(3))</f>
        <v>0.43403963035014875</v>
      </c>
      <c r="T24" s="8">
        <f>'Нагр. в хар. часы'!I23</f>
        <v>4.8</v>
      </c>
      <c r="U24" s="8">
        <f>'Нагр. в хар. часы'!J23</f>
        <v>0.96</v>
      </c>
      <c r="V24" s="8">
        <f>W24/(Напряжение!E31*SQRT(3))</f>
        <v>0</v>
      </c>
      <c r="W24" s="8">
        <f>'[2]Ведомость'!AI29</f>
        <v>0</v>
      </c>
      <c r="X24" s="8">
        <f>'[2]Ведомость'!AJ29</f>
        <v>0</v>
      </c>
      <c r="Z24" s="62">
        <v>40163.8333333333</v>
      </c>
      <c r="AA24" s="8">
        <f>AB24/(Напряжение!E31*SQRT(3))</f>
        <v>45.614858472146196</v>
      </c>
      <c r="AB24" s="8">
        <f>'[2]Ведомость'!AA29</f>
        <v>501.12</v>
      </c>
      <c r="AC24" s="8">
        <f>'[2]Ведомость'!AB29</f>
        <v>225.36</v>
      </c>
      <c r="AD24" s="8">
        <f>AE24/(Напряжение!E31*SQRT(3))</f>
        <v>61.73735155281856</v>
      </c>
      <c r="AE24" s="8">
        <f>'[2]Ведомость'!AC29</f>
        <v>678.24</v>
      </c>
      <c r="AF24" s="8">
        <f>'[2]Ведомость'!AD29</f>
        <v>330.48</v>
      </c>
      <c r="AG24" s="8">
        <f>AH24/(Напряжение!E31*SQRT(3))</f>
        <v>40.961618599269215</v>
      </c>
      <c r="AH24" s="8">
        <f>'[2]Ведомость'!AE29</f>
        <v>450</v>
      </c>
      <c r="AI24" s="8">
        <f>'[2]Ведомость'!AF29</f>
        <v>280.08000000000004</v>
      </c>
      <c r="AJ24" s="8">
        <f>AK24/(Напряжение!E31*SQRT(3))</f>
        <v>37.160380393257036</v>
      </c>
      <c r="AK24" s="8">
        <f>'[2]Ведомость'!AG29</f>
        <v>408.24</v>
      </c>
      <c r="AL24" s="8">
        <f>'[2]Ведомость'!AH29</f>
        <v>247.68</v>
      </c>
    </row>
    <row r="25" spans="1:38" ht="15">
      <c r="A25" s="33">
        <v>40163.875</v>
      </c>
      <c r="B25" s="8">
        <f>C25/(Напряжение!C32*SQRT(3))</f>
        <v>34.03726364480197</v>
      </c>
      <c r="C25" s="8">
        <f>'Нагр. в хар. часы'!L24</f>
        <v>376.56</v>
      </c>
      <c r="D25" s="8">
        <f>'Нагр. в хар. часы'!M24</f>
        <v>279.36</v>
      </c>
      <c r="E25" s="8">
        <f>F25/(Напряжение!C32*SQRT(3))</f>
        <v>43.08349623873595</v>
      </c>
      <c r="F25" s="8">
        <f>'Нагр. в хар. часы'!C54</f>
        <v>476.64</v>
      </c>
      <c r="G25" s="8">
        <f>'Нагр. в хар. часы'!D54</f>
        <v>278.64</v>
      </c>
      <c r="H25" s="8">
        <f>I25/(Напряжение!C32*SQRT(3))</f>
        <v>30.327657473188747</v>
      </c>
      <c r="I25" s="8">
        <f>'[2]Ведомость'!W30</f>
        <v>335.52</v>
      </c>
      <c r="J25" s="8">
        <f>'[2]Ведомость'!X30</f>
        <v>177.12</v>
      </c>
      <c r="K25" s="8">
        <f>L25/(Напряжение!E32*SQRT(3))</f>
        <v>6.157616420164885</v>
      </c>
      <c r="L25" s="8">
        <f>'[2]Ведомость'!Y30</f>
        <v>67.68</v>
      </c>
      <c r="M25" s="8">
        <f>'[2]Ведомость'!Z30</f>
        <v>62.64</v>
      </c>
      <c r="O25" s="61">
        <v>40163.875</v>
      </c>
      <c r="P25" s="8">
        <f>Q25/(Напряжение!C32*SQRT(3))</f>
        <v>0</v>
      </c>
      <c r="Q25" s="8">
        <f>'Нагр. в хар. часы'!C24</f>
        <v>0</v>
      </c>
      <c r="R25" s="8">
        <f>'Нагр. в хар. часы'!D24</f>
        <v>0</v>
      </c>
      <c r="S25" s="8">
        <f>T25/(Напряжение!C32*SQRT(3))</f>
        <v>0.4338720668553469</v>
      </c>
      <c r="T25" s="8">
        <f>'Нагр. в хар. часы'!I24</f>
        <v>4.8</v>
      </c>
      <c r="U25" s="8">
        <f>'Нагр. в хар. часы'!J24</f>
        <v>0.96</v>
      </c>
      <c r="V25" s="8">
        <f>W25/(Напряжение!E32*SQRT(3))</f>
        <v>0</v>
      </c>
      <c r="W25" s="8">
        <f>'[2]Ведомость'!AI30</f>
        <v>0</v>
      </c>
      <c r="X25" s="8">
        <f>'[2]Ведомость'!AJ30</f>
        <v>0</v>
      </c>
      <c r="Z25" s="62">
        <v>40163.875</v>
      </c>
      <c r="AA25" s="8">
        <f>AB25/(Напряжение!E32*SQRT(3))</f>
        <v>36.02860671373071</v>
      </c>
      <c r="AB25" s="8">
        <f>'[2]Ведомость'!AA30</f>
        <v>396</v>
      </c>
      <c r="AC25" s="8">
        <f>'[2]Ведомость'!AB30</f>
        <v>226.08</v>
      </c>
      <c r="AD25" s="8">
        <f>AE25/(Напряжение!E32*SQRT(3))</f>
        <v>49.457451034303055</v>
      </c>
      <c r="AE25" s="8">
        <f>'[2]Ведомость'!AC30</f>
        <v>543.5999999999999</v>
      </c>
      <c r="AF25" s="8">
        <f>'[2]Ведомость'!AD30</f>
        <v>342</v>
      </c>
      <c r="AG25" s="8">
        <f>AH25/(Напряжение!E32*SQRT(3))</f>
        <v>36.94569852098931</v>
      </c>
      <c r="AH25" s="8">
        <f>'[2]Ведомость'!AE30</f>
        <v>406.08000000000004</v>
      </c>
      <c r="AI25" s="8">
        <f>'[2]Ведомость'!AF30</f>
        <v>286.56</v>
      </c>
      <c r="AJ25" s="8">
        <f>AK25/(Напряжение!E32*SQRT(3))</f>
        <v>29.01940504396855</v>
      </c>
      <c r="AK25" s="8">
        <f>'[2]Ведомость'!AG30</f>
        <v>318.96</v>
      </c>
      <c r="AL25" s="8">
        <f>'[2]Ведомость'!AH30</f>
        <v>248.4</v>
      </c>
    </row>
    <row r="26" spans="1:38" ht="15">
      <c r="A26" s="33">
        <v>40163.9166666667</v>
      </c>
      <c r="B26" s="8">
        <f>C26/(Напряжение!C33*SQRT(3))</f>
        <v>26.933062557025398</v>
      </c>
      <c r="C26" s="8">
        <f>'Нагр. в хар. часы'!L25</f>
        <v>298.08000000000004</v>
      </c>
      <c r="D26" s="8">
        <f>'Нагр. в хар. часы'!M25</f>
        <v>281.52</v>
      </c>
      <c r="E26" s="8">
        <f>F26/(Напряжение!C33*SQRT(3))</f>
        <v>33.43863322297356</v>
      </c>
      <c r="F26" s="8">
        <f>'Нагр. в хар. часы'!C55</f>
        <v>370.08</v>
      </c>
      <c r="G26" s="8">
        <f>'Нагр. в хар. часы'!D55</f>
        <v>275.04</v>
      </c>
      <c r="H26" s="8">
        <f>I26/(Напряжение!C33*SQRT(3))</f>
        <v>23.094775864115977</v>
      </c>
      <c r="I26" s="8">
        <f>'[2]Ведомость'!W31</f>
        <v>255.59999999999997</v>
      </c>
      <c r="J26" s="8">
        <f>'[2]Ведомость'!X31</f>
        <v>171.36</v>
      </c>
      <c r="K26" s="8">
        <f>L26/(Напряжение!E33*SQRT(3))</f>
        <v>6.154608344841399</v>
      </c>
      <c r="L26" s="8">
        <f>'[2]Ведомость'!Y31</f>
        <v>67.68</v>
      </c>
      <c r="M26" s="8">
        <f>'[2]Ведомость'!Z31</f>
        <v>62.64</v>
      </c>
      <c r="O26" s="61">
        <v>40163.9166666667</v>
      </c>
      <c r="P26" s="8">
        <f>Q26/(Напряжение!C33*SQRT(3))</f>
        <v>0</v>
      </c>
      <c r="Q26" s="8">
        <f>'Нагр. в хар. часы'!C25</f>
        <v>0</v>
      </c>
      <c r="R26" s="8">
        <f>'Нагр. в хар. часы'!D25</f>
        <v>0</v>
      </c>
      <c r="S26" s="8">
        <f>T26/(Напряжение!C33*SQRT(3))</f>
        <v>0.43370471106321085</v>
      </c>
      <c r="T26" s="8">
        <f>'Нагр. в хар. часы'!I25</f>
        <v>4.8</v>
      </c>
      <c r="U26" s="8">
        <f>'Нагр. в хар. часы'!J25</f>
        <v>0.96</v>
      </c>
      <c r="V26" s="8">
        <f>W26/(Напряжение!E33*SQRT(3))</f>
        <v>0</v>
      </c>
      <c r="W26" s="8">
        <f>'[2]Ведомость'!AI31</f>
        <v>0</v>
      </c>
      <c r="X26" s="8">
        <f>'[2]Ведомость'!AJ31</f>
        <v>0</v>
      </c>
      <c r="Z26" s="62">
        <v>40163.9166666667</v>
      </c>
      <c r="AA26" s="8">
        <f>AB26/(Напряжение!E33*SQRT(3))</f>
        <v>31.296838179087104</v>
      </c>
      <c r="AB26" s="8">
        <f>'[2]Ведомость'!AA31</f>
        <v>344.15999999999997</v>
      </c>
      <c r="AC26" s="8">
        <f>'[2]Ведомость'!AB31</f>
        <v>223.92000000000002</v>
      </c>
      <c r="AD26" s="8">
        <f>AE26/(Напряжение!E33*SQRT(3))</f>
        <v>39.2192595591489</v>
      </c>
      <c r="AE26" s="8">
        <f>'[2]Ведомость'!AC31</f>
        <v>431.28</v>
      </c>
      <c r="AF26" s="8">
        <f>'[2]Ведомость'!AD31</f>
        <v>339.12</v>
      </c>
      <c r="AG26" s="8">
        <f>AH26/(Напряжение!E33*SQRT(3))</f>
        <v>34.11224412406774</v>
      </c>
      <c r="AH26" s="8">
        <f>'[2]Ведомость'!AE31</f>
        <v>375.12</v>
      </c>
      <c r="AI26" s="8">
        <f>'[2]Ведомость'!AF31</f>
        <v>283.68</v>
      </c>
      <c r="AJ26" s="8">
        <f>AK26/(Напряжение!E33*SQRT(3))</f>
        <v>24.749382493085616</v>
      </c>
      <c r="AK26" s="8">
        <f>'[2]Ведомость'!AG31</f>
        <v>272.15999999999997</v>
      </c>
      <c r="AL26" s="8">
        <f>'[2]Ведомость'!AH31</f>
        <v>249.84</v>
      </c>
    </row>
    <row r="27" spans="1:38" ht="15">
      <c r="A27" s="33">
        <v>40163.9583333333</v>
      </c>
      <c r="B27" s="8">
        <f>C27/(Напряжение!C34*SQRT(3))</f>
        <v>23.86623420106147</v>
      </c>
      <c r="C27" s="8">
        <f>'Нагр. в хар. часы'!L26</f>
        <v>264.24</v>
      </c>
      <c r="D27" s="8">
        <f>'Нагр. в хар. часы'!M26</f>
        <v>274.32000000000005</v>
      </c>
      <c r="E27" s="8">
        <f>F27/(Напряжение!C34*SQRT(3))</f>
        <v>27.572979022479732</v>
      </c>
      <c r="F27" s="8">
        <f>'Нагр. в хар. часы'!C56</f>
        <v>305.28</v>
      </c>
      <c r="G27" s="8">
        <f>'Нагр. в хар. часы'!D56</f>
        <v>264.96</v>
      </c>
      <c r="H27" s="8">
        <f>I27/(Напряжение!C34*SQRT(3))</f>
        <v>19.379122048818306</v>
      </c>
      <c r="I27" s="8">
        <f>'[2]Ведомость'!W32</f>
        <v>214.56</v>
      </c>
      <c r="J27" s="8">
        <f>'[2]Ведомость'!X32</f>
        <v>164.16</v>
      </c>
      <c r="K27" s="8">
        <f>L27/(Напряжение!E34*SQRT(3))</f>
        <v>6.151603766184887</v>
      </c>
      <c r="L27" s="8">
        <f>'[2]Ведомость'!Y32</f>
        <v>67.68</v>
      </c>
      <c r="M27" s="8">
        <f>'[2]Ведомость'!Z32</f>
        <v>61.2</v>
      </c>
      <c r="O27" s="61">
        <v>40163.9583333333</v>
      </c>
      <c r="P27" s="8">
        <f>Q27/(Напряжение!C34*SQRT(3))</f>
        <v>0</v>
      </c>
      <c r="Q27" s="8">
        <f>'Нагр. в хар. часы'!C26</f>
        <v>0</v>
      </c>
      <c r="R27" s="8">
        <f>'Нагр. в хар. часы'!D26</f>
        <v>0</v>
      </c>
      <c r="S27" s="8">
        <f>T27/(Напряжение!C34*SQRT(3))</f>
        <v>0.4335374060138323</v>
      </c>
      <c r="T27" s="8">
        <f>'Нагр. в хар. часы'!I26</f>
        <v>4.8</v>
      </c>
      <c r="U27" s="8">
        <f>'Нагр. в хар. часы'!J26</f>
        <v>0.96</v>
      </c>
      <c r="V27" s="8">
        <f>W27/(Напряжение!E34*SQRT(3))</f>
        <v>0</v>
      </c>
      <c r="W27" s="8">
        <f>'[2]Ведомость'!AI32</f>
        <v>0</v>
      </c>
      <c r="X27" s="8">
        <f>'[2]Ведомость'!AJ32</f>
        <v>0</v>
      </c>
      <c r="Z27" s="62">
        <v>40163.9583333333</v>
      </c>
      <c r="AA27" s="8">
        <f>AB27/(Напряжение!E34*SQRT(3))</f>
        <v>27.943987320861133</v>
      </c>
      <c r="AB27" s="8">
        <f>'[2]Ведомость'!AA32</f>
        <v>307.44</v>
      </c>
      <c r="AC27" s="8">
        <f>'[2]Ведомость'!AB32</f>
        <v>221.76</v>
      </c>
      <c r="AD27" s="8">
        <f>AE27/(Напряжение!E34*SQRT(3))</f>
        <v>34.75001701961888</v>
      </c>
      <c r="AE27" s="8">
        <f>'[2]Ведомость'!AC32</f>
        <v>382.32</v>
      </c>
      <c r="AF27" s="8">
        <f>'[2]Ведомость'!AD32</f>
        <v>336.24</v>
      </c>
      <c r="AG27" s="8">
        <f>AH27/(Напряжение!E34*SQRT(3))</f>
        <v>32.524968848871154</v>
      </c>
      <c r="AH27" s="8">
        <f>'[2]Ведомость'!AE32</f>
        <v>357.84000000000003</v>
      </c>
      <c r="AI27" s="8">
        <f>'[2]Ведомость'!AF32</f>
        <v>275.76</v>
      </c>
      <c r="AJ27" s="8">
        <f>AK27/(Напряжение!E34*SQRT(3))</f>
        <v>22.05415392770539</v>
      </c>
      <c r="AK27" s="8">
        <f>'[2]Ведомость'!AG32</f>
        <v>242.64</v>
      </c>
      <c r="AL27" s="8">
        <f>'[2]Ведомость'!AH32</f>
        <v>241.92000000000002</v>
      </c>
    </row>
    <row r="28" spans="1:38" ht="15">
      <c r="A28" s="33">
        <v>40164</v>
      </c>
      <c r="B28" s="8">
        <f>C28/(Напряжение!C35*SQRT(3))</f>
        <v>22.426909402147714</v>
      </c>
      <c r="C28" s="8">
        <f>'Нагр. в хар. часы'!L27</f>
        <v>248.4</v>
      </c>
      <c r="D28" s="8">
        <f>'Нагр. в хар. часы'!M27</f>
        <v>275.04</v>
      </c>
      <c r="E28" s="8">
        <f>F28/(Напряжение!C35*SQRT(3))</f>
        <v>29.057473921043563</v>
      </c>
      <c r="F28" s="8">
        <f>'Нагр. в хар. часы'!C57</f>
        <v>321.84000000000003</v>
      </c>
      <c r="G28" s="8">
        <f>'Нагр. в хар. часы'!D57</f>
        <v>261.36</v>
      </c>
      <c r="H28" s="8">
        <f>I28/(Напряжение!C35*SQRT(3))</f>
        <v>17.94152752171817</v>
      </c>
      <c r="I28" s="8">
        <f>'[2]Ведомость'!W33</f>
        <v>198.72</v>
      </c>
      <c r="J28" s="8">
        <f>'[2]Ведомость'!X33</f>
        <v>162.72</v>
      </c>
      <c r="K28" s="8">
        <f>L28/(Напряжение!E35*SQRT(3))</f>
        <v>6.14860156107979</v>
      </c>
      <c r="L28" s="8">
        <f>'[2]Ведомость'!Y33</f>
        <v>67.68</v>
      </c>
      <c r="M28" s="8">
        <f>'[2]Ведомость'!Z33</f>
        <v>61.92</v>
      </c>
      <c r="O28" s="61">
        <v>40164</v>
      </c>
      <c r="P28" s="8">
        <f>Q28/(Напряжение!C35*SQRT(3))</f>
        <v>0</v>
      </c>
      <c r="Q28" s="8">
        <f>'Нагр. в хар. часы'!C27</f>
        <v>0</v>
      </c>
      <c r="R28" s="8">
        <f>'Нагр. в хар. часы'!D27</f>
        <v>0</v>
      </c>
      <c r="S28" s="8">
        <f>T28/(Напряжение!C35*SQRT(3))</f>
        <v>0.4333702299931925</v>
      </c>
      <c r="T28" s="8">
        <f>'Нагр. в хар. часы'!I27</f>
        <v>4.8</v>
      </c>
      <c r="U28" s="8">
        <f>'Нагр. в хар. часы'!J27</f>
        <v>0</v>
      </c>
      <c r="V28" s="8">
        <f>W28/(Напряжение!E35*SQRT(3))</f>
        <v>0</v>
      </c>
      <c r="W28" s="8">
        <f>'[2]Ведомость'!AI33</f>
        <v>0</v>
      </c>
      <c r="X28" s="8">
        <f>'[2]Ведомость'!AJ33</f>
        <v>0</v>
      </c>
      <c r="Z28" s="62">
        <v>40164</v>
      </c>
      <c r="AA28" s="8">
        <f>AB28/(Напряжение!E35*SQRT(3))</f>
        <v>25.575566067895714</v>
      </c>
      <c r="AB28" s="8">
        <f>'[2]Ведомость'!AA33</f>
        <v>281.52</v>
      </c>
      <c r="AC28" s="8">
        <f>'[2]Ведомость'!AB33</f>
        <v>216.72</v>
      </c>
      <c r="AD28" s="8">
        <f>AE28/(Напряжение!E35*SQRT(3))</f>
        <v>32.83614876236228</v>
      </c>
      <c r="AE28" s="8">
        <f>'[2]Ведомость'!AC33</f>
        <v>361.44</v>
      </c>
      <c r="AF28" s="8">
        <f>'[2]Ведомость'!AD33</f>
        <v>328.32</v>
      </c>
      <c r="AG28" s="8">
        <f>AH28/(Напряжение!E35*SQRT(3))</f>
        <v>32.31286352312144</v>
      </c>
      <c r="AH28" s="8">
        <f>'[2]Ведомость'!AE33</f>
        <v>355.68</v>
      </c>
      <c r="AI28" s="8">
        <f>'[2]Ведомость'!AF33</f>
        <v>279.36</v>
      </c>
      <c r="AJ28" s="8">
        <f>AK28/(Напряжение!E35*SQRT(3))</f>
        <v>21.258462844158846</v>
      </c>
      <c r="AK28" s="8">
        <f>'[2]Ведомость'!AG33</f>
        <v>234</v>
      </c>
      <c r="AL28" s="8">
        <f>'[2]Ведомость'!AH33</f>
        <v>244.08</v>
      </c>
    </row>
    <row r="34" spans="1:39" ht="15">
      <c r="A34" s="14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2">
        <f>M1</f>
        <v>41808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19"/>
      <c r="Z34" s="14" t="s">
        <v>39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0">
        <f>AK1</f>
        <v>41808</v>
      </c>
      <c r="AM34" s="19"/>
    </row>
    <row r="35" spans="1:39" ht="15">
      <c r="A35" s="14" t="s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4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8" ht="15">
      <c r="A36" s="35"/>
      <c r="B36" s="58"/>
      <c r="C36" s="13"/>
      <c r="D36" s="37"/>
      <c r="E36" s="80" t="str">
        <f>'[2]Ведомость'!$C$7</f>
        <v>Белоярская В1Т-35кВ</v>
      </c>
      <c r="F36" s="73"/>
      <c r="G36" s="72"/>
      <c r="H36" s="81" t="str">
        <f>'[2]Ведомость'!$G$7</f>
        <v>Белоярская В2Т-35кВ</v>
      </c>
      <c r="I36" s="70"/>
      <c r="J36" s="70"/>
      <c r="Z36" s="37"/>
      <c r="AA36" s="80" t="str">
        <f>'[2]Ведомость'!$O$7</f>
        <v>Белоярская Яч.  2 (тп7)</v>
      </c>
      <c r="AB36" s="73"/>
      <c r="AC36" s="72"/>
      <c r="AD36" s="80" t="str">
        <f>'[2]Ведомость'!$K$7</f>
        <v>Белоярская ТСН</v>
      </c>
      <c r="AE36" s="73"/>
      <c r="AF36" s="73"/>
      <c r="AG36" s="86"/>
      <c r="AH36" s="85"/>
      <c r="AI36" s="85"/>
      <c r="AJ36" s="84"/>
      <c r="AK36" s="85"/>
      <c r="AL36" s="85"/>
    </row>
    <row r="37" spans="1:38" ht="15">
      <c r="A37" s="35"/>
      <c r="B37" s="10"/>
      <c r="C37" s="10"/>
      <c r="D37" s="32" t="s">
        <v>0</v>
      </c>
      <c r="E37" s="7" t="s">
        <v>1</v>
      </c>
      <c r="F37" s="7" t="s">
        <v>2</v>
      </c>
      <c r="G37" s="7" t="s">
        <v>3</v>
      </c>
      <c r="H37" s="54" t="s">
        <v>1</v>
      </c>
      <c r="I37" s="54" t="s">
        <v>2</v>
      </c>
      <c r="J37" s="54" t="s">
        <v>3</v>
      </c>
      <c r="Y37" s="3"/>
      <c r="Z37" s="32" t="s">
        <v>0</v>
      </c>
      <c r="AA37" s="63" t="s">
        <v>1</v>
      </c>
      <c r="AB37" s="63" t="s">
        <v>2</v>
      </c>
      <c r="AC37" s="63" t="s">
        <v>3</v>
      </c>
      <c r="AD37" s="63" t="s">
        <v>1</v>
      </c>
      <c r="AE37" s="63" t="s">
        <v>2</v>
      </c>
      <c r="AF37" s="64" t="s">
        <v>3</v>
      </c>
      <c r="AG37" s="66"/>
      <c r="AH37" s="10"/>
      <c r="AI37" s="10"/>
      <c r="AJ37" s="10"/>
      <c r="AK37" s="10"/>
      <c r="AL37" s="10"/>
    </row>
    <row r="38" spans="1:38" ht="15">
      <c r="A38" s="35"/>
      <c r="B38" s="12"/>
      <c r="C38" s="12"/>
      <c r="D38" s="33">
        <f aca="true" t="shared" si="0" ref="D38:D61">A5</f>
        <v>40163.041666666664</v>
      </c>
      <c r="E38" s="8">
        <f>F38/(Напряжение!B12*SQRT(3))</f>
        <v>14.470931481622683</v>
      </c>
      <c r="F38" s="8">
        <f>'[2]Ведомость'!C10</f>
        <v>936.6</v>
      </c>
      <c r="G38" s="8">
        <f>'[2]Ведомость'!D10</f>
        <v>50.400000000000006</v>
      </c>
      <c r="H38" s="8">
        <f>I38/(Напряжение!B12*SQRT(3))</f>
        <v>2.5956827769726787</v>
      </c>
      <c r="I38" s="8">
        <f>'[2]Ведомость'!G10</f>
        <v>168</v>
      </c>
      <c r="J38" s="8">
        <f>'[2]Ведомость'!H10</f>
        <v>142.8</v>
      </c>
      <c r="Y38" s="6"/>
      <c r="Z38" s="62">
        <f>D38</f>
        <v>40163.041666666664</v>
      </c>
      <c r="AA38" s="8">
        <f>AB38/(Напряжение!C12*SQRT(3))</f>
        <v>0</v>
      </c>
      <c r="AB38" s="8">
        <f>'[2]Ведомость'!O10</f>
        <v>0</v>
      </c>
      <c r="AC38" s="8">
        <f>'[2]Ведомость'!P10</f>
        <v>0</v>
      </c>
      <c r="AD38" s="8">
        <f>AE38*1000/(Напряжение!F12*SQRT(3))</f>
        <v>3.903314841771917</v>
      </c>
      <c r="AE38" s="8">
        <f>'[2]Ведомость'!K10</f>
        <v>1.5739999999999998</v>
      </c>
      <c r="AF38" s="65">
        <f>'[2]Ведомость'!L10</f>
        <v>0.7090000000000001</v>
      </c>
      <c r="AG38" s="67"/>
      <c r="AH38" s="12"/>
      <c r="AI38" s="12"/>
      <c r="AJ38" s="12"/>
      <c r="AK38" s="12"/>
      <c r="AL38" s="12"/>
    </row>
    <row r="39" spans="1:38" ht="15" customHeight="1">
      <c r="A39" s="35"/>
      <c r="B39" s="12"/>
      <c r="C39" s="12"/>
      <c r="D39" s="33">
        <f t="shared" si="0"/>
        <v>40163.0833333333</v>
      </c>
      <c r="E39" s="8">
        <f>F39/(Напряжение!B13*SQRT(3))</f>
        <v>14.057710247640435</v>
      </c>
      <c r="F39" s="8">
        <f>'[2]Ведомость'!C11</f>
        <v>911.4</v>
      </c>
      <c r="G39" s="8">
        <f>'[2]Ведомость'!D11</f>
        <v>29.4</v>
      </c>
      <c r="H39" s="8">
        <f>I39/(Напряжение!B13*SQRT(3))</f>
        <v>1.6843339467218952</v>
      </c>
      <c r="I39" s="8">
        <f>'[2]Ведомость'!G11</f>
        <v>109.19999999999999</v>
      </c>
      <c r="J39" s="8">
        <f>'[2]Ведомость'!H11</f>
        <v>121.8</v>
      </c>
      <c r="Y39" s="6"/>
      <c r="Z39" s="62">
        <f aca="true" t="shared" si="1" ref="Z39:Z61">D39</f>
        <v>40163.0833333333</v>
      </c>
      <c r="AA39" s="8">
        <f>AB39/(Напряжение!C13*SQRT(3))</f>
        <v>0</v>
      </c>
      <c r="AB39" s="8">
        <f>'[2]Ведомость'!O11</f>
        <v>0</v>
      </c>
      <c r="AC39" s="8">
        <f>'[2]Ведомость'!P11</f>
        <v>0</v>
      </c>
      <c r="AD39" s="8">
        <f>AE39*1000/(Напряжение!F13*SQRT(3))</f>
        <v>1.073827491464923</v>
      </c>
      <c r="AE39" s="8">
        <f>'[2]Ведомость'!K11</f>
        <v>0.435</v>
      </c>
      <c r="AF39" s="65">
        <f>'[2]Ведомость'!L11</f>
        <v>0.415</v>
      </c>
      <c r="AG39" s="67"/>
      <c r="AH39" s="12"/>
      <c r="AI39" s="12"/>
      <c r="AJ39" s="12"/>
      <c r="AK39" s="12"/>
      <c r="AL39" s="12"/>
    </row>
    <row r="40" spans="1:38" ht="15">
      <c r="A40" s="35"/>
      <c r="B40" s="12"/>
      <c r="C40" s="12"/>
      <c r="D40" s="33">
        <f t="shared" si="0"/>
        <v>40163.125</v>
      </c>
      <c r="E40" s="8">
        <f>F40/(Напряжение!B14*SQRT(3))</f>
        <v>14.231641739167893</v>
      </c>
      <c r="F40" s="8">
        <f>'[2]Ведомость'!C12</f>
        <v>919.8</v>
      </c>
      <c r="G40" s="8">
        <f>'[2]Ведомость'!D12</f>
        <v>50.4</v>
      </c>
      <c r="H40" s="8">
        <f>I40/(Напряжение!B14*SQRT(3))</f>
        <v>2.014524629745227</v>
      </c>
      <c r="I40" s="8">
        <f>'[2]Ведомость'!G12</f>
        <v>130.2</v>
      </c>
      <c r="J40" s="8">
        <f>'[2]Ведомость'!H12</f>
        <v>138.60000000000002</v>
      </c>
      <c r="O40" s="27"/>
      <c r="Y40" s="6"/>
      <c r="Z40" s="62">
        <f t="shared" si="1"/>
        <v>40163.125</v>
      </c>
      <c r="AA40" s="8">
        <f>AB40/(Напряжение!C14*SQRT(3))</f>
        <v>0</v>
      </c>
      <c r="AB40" s="8">
        <f>'[2]Ведомость'!O12</f>
        <v>0</v>
      </c>
      <c r="AC40" s="8">
        <f>'[2]Ведомость'!P12</f>
        <v>0</v>
      </c>
      <c r="AD40" s="8">
        <f>AE40*1000/(Напряжение!F14*SQRT(3))</f>
        <v>1.0732060357305735</v>
      </c>
      <c r="AE40" s="8">
        <f>'[2]Ведомость'!K12</f>
        <v>0.433</v>
      </c>
      <c r="AF40" s="65">
        <f>'[2]Ведомость'!L12</f>
        <v>0.412</v>
      </c>
      <c r="AG40" s="67"/>
      <c r="AH40" s="12"/>
      <c r="AI40" s="12"/>
      <c r="AJ40" s="12"/>
      <c r="AK40" s="12"/>
      <c r="AL40" s="12"/>
    </row>
    <row r="41" spans="1:38" ht="15" customHeight="1">
      <c r="A41" s="35"/>
      <c r="B41" s="12"/>
      <c r="C41" s="12"/>
      <c r="D41" s="33">
        <f t="shared" si="0"/>
        <v>40163.1666666667</v>
      </c>
      <c r="E41" s="8">
        <f>F41/(Напряжение!B15*SQRT(3))</f>
        <v>10.000131572541253</v>
      </c>
      <c r="F41" s="8">
        <f>'[2]Ведомость'!C13</f>
        <v>646.8</v>
      </c>
      <c r="G41" s="8">
        <f>'[2]Ведомость'!D13</f>
        <v>0</v>
      </c>
      <c r="H41" s="8">
        <f>I41/(Напряжение!B15*SQRT(3))</f>
        <v>1.8831416597642623</v>
      </c>
      <c r="I41" s="8">
        <f>'[2]Ведомость'!G13</f>
        <v>121.80000000000001</v>
      </c>
      <c r="J41" s="8">
        <f>'[2]Ведомость'!H13</f>
        <v>117.6</v>
      </c>
      <c r="O41" s="27"/>
      <c r="Y41" s="6"/>
      <c r="Z41" s="62">
        <f t="shared" si="1"/>
        <v>40163.1666666667</v>
      </c>
      <c r="AA41" s="8">
        <f>AB41/(Напряжение!C15*SQRT(3))</f>
        <v>0</v>
      </c>
      <c r="AB41" s="8">
        <f>'[2]Ведомость'!O13</f>
        <v>0</v>
      </c>
      <c r="AC41" s="8">
        <f>'[2]Ведомость'!P13</f>
        <v>0</v>
      </c>
      <c r="AD41" s="8">
        <f>AE41*1000/(Напряжение!F15*SQRT(3))</f>
        <v>1.0595344484850886</v>
      </c>
      <c r="AE41" s="8">
        <f>'[2]Ведомость'!K13</f>
        <v>0.428</v>
      </c>
      <c r="AF41" s="65">
        <f>'[2]Ведомость'!L13</f>
        <v>0.40900000000000003</v>
      </c>
      <c r="AG41" s="67"/>
      <c r="AH41" s="12"/>
      <c r="AI41" s="12"/>
      <c r="AJ41" s="12"/>
      <c r="AK41" s="12"/>
      <c r="AL41" s="12"/>
    </row>
    <row r="42" spans="1:38" ht="15">
      <c r="A42" s="35"/>
      <c r="B42" s="12"/>
      <c r="C42" s="12"/>
      <c r="D42" s="33">
        <f t="shared" si="0"/>
        <v>40163.2083333333</v>
      </c>
      <c r="E42" s="8">
        <f>F42/(Напряжение!B16*SQRT(3))</f>
        <v>10.062147594919514</v>
      </c>
      <c r="F42" s="8">
        <f>'[2]Ведомость'!C14</f>
        <v>651</v>
      </c>
      <c r="G42" s="8">
        <f>'[2]Ведомость'!D14</f>
        <v>0</v>
      </c>
      <c r="H42" s="8">
        <f>I42/(Напряжение!B16*SQRT(3))</f>
        <v>2.791434494074446</v>
      </c>
      <c r="I42" s="8">
        <f>'[2]Ведомость'!G14</f>
        <v>180.6</v>
      </c>
      <c r="J42" s="8">
        <f>'[2]Ведомость'!H14</f>
        <v>168</v>
      </c>
      <c r="O42" s="27"/>
      <c r="Z42" s="62">
        <f t="shared" si="1"/>
        <v>40163.2083333333</v>
      </c>
      <c r="AA42" s="8">
        <f>AB42/(Напряжение!C16*SQRT(3))</f>
        <v>0</v>
      </c>
      <c r="AB42" s="8">
        <f>'[2]Ведомость'!O14</f>
        <v>0</v>
      </c>
      <c r="AC42" s="8">
        <f>'[2]Ведомость'!P14</f>
        <v>0</v>
      </c>
      <c r="AD42" s="8">
        <f>AE42*1000/(Напряжение!F16*SQRT(3))</f>
        <v>1.040994409291308</v>
      </c>
      <c r="AE42" s="8">
        <f>'[2]Ведомость'!K14</f>
        <v>0.421</v>
      </c>
      <c r="AF42" s="65">
        <f>'[2]Ведомость'!L14</f>
        <v>0.399</v>
      </c>
      <c r="AG42" s="67"/>
      <c r="AH42" s="12"/>
      <c r="AI42" s="12"/>
      <c r="AJ42" s="12"/>
      <c r="AK42" s="12"/>
      <c r="AL42" s="12"/>
    </row>
    <row r="43" spans="1:38" ht="15" customHeight="1">
      <c r="A43" s="35"/>
      <c r="B43" s="12"/>
      <c r="C43" s="12"/>
      <c r="D43" s="33">
        <f t="shared" si="0"/>
        <v>40163.25</v>
      </c>
      <c r="E43" s="8">
        <f>F43/(Напряжение!B17*SQRT(3))</f>
        <v>15.85497456954183</v>
      </c>
      <c r="F43" s="8">
        <f>'[2]Ведомость'!C15</f>
        <v>1012.2</v>
      </c>
      <c r="G43" s="8">
        <f>'[2]Ведомость'!D15</f>
        <v>21</v>
      </c>
      <c r="H43" s="8">
        <f>I43/(Напряжение!B17*SQRT(3))</f>
        <v>1.9736482866649578</v>
      </c>
      <c r="I43" s="8">
        <f>'[2]Ведомость'!G15</f>
        <v>126</v>
      </c>
      <c r="J43" s="8">
        <f>'[2]Ведомость'!H15</f>
        <v>134.4</v>
      </c>
      <c r="O43" s="27"/>
      <c r="Z43" s="62">
        <f t="shared" si="1"/>
        <v>40163.25</v>
      </c>
      <c r="AA43" s="8">
        <f>AB43/(Напряжение!C17*SQRT(3))</f>
        <v>0</v>
      </c>
      <c r="AB43" s="8">
        <f>'[2]Ведомость'!O15</f>
        <v>0</v>
      </c>
      <c r="AC43" s="8">
        <f>'[2]Ведомость'!P15</f>
        <v>0</v>
      </c>
      <c r="AD43" s="8">
        <f>AE43*1000/(Напряжение!F17*SQRT(3))</f>
        <v>1.0249521108540438</v>
      </c>
      <c r="AE43" s="8">
        <f>'[2]Ведомость'!K15</f>
        <v>0.412</v>
      </c>
      <c r="AF43" s="65">
        <f>'[2]Ведомость'!L15</f>
        <v>0.384</v>
      </c>
      <c r="AG43" s="67"/>
      <c r="AH43" s="12"/>
      <c r="AI43" s="12"/>
      <c r="AJ43" s="12"/>
      <c r="AK43" s="12"/>
      <c r="AL43" s="12"/>
    </row>
    <row r="44" spans="1:38" ht="15">
      <c r="A44" s="35"/>
      <c r="B44" s="12"/>
      <c r="C44" s="12"/>
      <c r="D44" s="33">
        <f t="shared" si="0"/>
        <v>40163.2916666667</v>
      </c>
      <c r="E44" s="8">
        <f>F44/(Напряжение!B18*SQRT(3))</f>
        <v>13.941192498980836</v>
      </c>
      <c r="F44" s="8">
        <f>'[2]Ведомость'!C16</f>
        <v>890.4000000000001</v>
      </c>
      <c r="G44" s="8">
        <f>'[2]Ведомость'!D16</f>
        <v>42</v>
      </c>
      <c r="H44" s="8">
        <f>I44/(Напряжение!B18*SQRT(3))</f>
        <v>2.827694704981962</v>
      </c>
      <c r="I44" s="8">
        <f>'[2]Ведомость'!G16</f>
        <v>180.6</v>
      </c>
      <c r="J44" s="8">
        <f>'[2]Ведомость'!H16</f>
        <v>163.8</v>
      </c>
      <c r="O44" s="27"/>
      <c r="Z44" s="62">
        <f t="shared" si="1"/>
        <v>40163.2916666667</v>
      </c>
      <c r="AA44" s="8">
        <f>AB44/(Напряжение!C18*SQRT(3))</f>
        <v>0</v>
      </c>
      <c r="AB44" s="8">
        <f>'[2]Ведомость'!O16</f>
        <v>0</v>
      </c>
      <c r="AC44" s="8">
        <f>'[2]Ведомость'!P16</f>
        <v>0</v>
      </c>
      <c r="AD44" s="8">
        <f>AE44*1000/(Напряжение!F18*SQRT(3))</f>
        <v>1.0146225007460463</v>
      </c>
      <c r="AE44" s="8">
        <f>'[2]Ведомость'!K16</f>
        <v>0.40800000000000003</v>
      </c>
      <c r="AF44" s="65">
        <f>'[2]Ведомость'!L16</f>
        <v>0.38</v>
      </c>
      <c r="AG44" s="67"/>
      <c r="AH44" s="12"/>
      <c r="AI44" s="12"/>
      <c r="AJ44" s="12"/>
      <c r="AK44" s="12"/>
      <c r="AL44" s="12"/>
    </row>
    <row r="45" spans="1:38" ht="15" customHeight="1">
      <c r="A45" s="35"/>
      <c r="B45" s="12"/>
      <c r="C45" s="12"/>
      <c r="D45" s="33">
        <f t="shared" si="0"/>
        <v>40163.3333333333</v>
      </c>
      <c r="E45" s="8">
        <f>F45/(Напряжение!B19*SQRT(3))</f>
        <v>15.512854306033123</v>
      </c>
      <c r="F45" s="8">
        <f>'[2]Ведомость'!C17</f>
        <v>991.2</v>
      </c>
      <c r="G45" s="8">
        <f>'[2]Ведомость'!D17</f>
        <v>46.2</v>
      </c>
      <c r="H45" s="8">
        <f>I45/(Напряжение!B19*SQRT(3))</f>
        <v>2.234902739004772</v>
      </c>
      <c r="I45" s="8">
        <f>'[2]Ведомость'!G17</f>
        <v>142.8</v>
      </c>
      <c r="J45" s="8">
        <f>'[2]Ведомость'!H17</f>
        <v>126</v>
      </c>
      <c r="O45" s="27"/>
      <c r="Z45" s="62">
        <f t="shared" si="1"/>
        <v>40163.3333333333</v>
      </c>
      <c r="AA45" s="8">
        <f>AB45/(Напряжение!C19*SQRT(3))</f>
        <v>0</v>
      </c>
      <c r="AB45" s="8">
        <f>'[2]Ведомость'!O17</f>
        <v>0</v>
      </c>
      <c r="AC45" s="8">
        <f>'[2]Ведомость'!P17</f>
        <v>0</v>
      </c>
      <c r="AD45" s="8">
        <f>AE45*1000/(Напряжение!F19*SQRT(3))</f>
        <v>1.0117633020772223</v>
      </c>
      <c r="AE45" s="8">
        <f>'[2]Ведомость'!K17</f>
        <v>0.40700000000000003</v>
      </c>
      <c r="AF45" s="65">
        <f>'[2]Ведомость'!L17</f>
        <v>0.384</v>
      </c>
      <c r="AG45" s="67"/>
      <c r="AH45" s="12"/>
      <c r="AI45" s="12"/>
      <c r="AJ45" s="12"/>
      <c r="AK45" s="12"/>
      <c r="AL45" s="12"/>
    </row>
    <row r="46" spans="1:38" ht="15">
      <c r="A46" s="35"/>
      <c r="B46" s="12"/>
      <c r="C46" s="12"/>
      <c r="D46" s="33">
        <f t="shared" si="0"/>
        <v>40163.375</v>
      </c>
      <c r="E46" s="8">
        <f>F46/(Напряжение!B20*SQRT(3))</f>
        <v>7.490318434900155</v>
      </c>
      <c r="F46" s="8">
        <f>'[2]Ведомость'!C18</f>
        <v>478.8</v>
      </c>
      <c r="G46" s="8">
        <f>'[2]Ведомость'!D18</f>
        <v>0</v>
      </c>
      <c r="H46" s="8">
        <f>I46/(Напряжение!B20*SQRT(3))</f>
        <v>2.496772811633385</v>
      </c>
      <c r="I46" s="8">
        <f>'[2]Ведомость'!G18</f>
        <v>159.6</v>
      </c>
      <c r="J46" s="8">
        <f>'[2]Ведомость'!H18</f>
        <v>142.8</v>
      </c>
      <c r="O46" s="27"/>
      <c r="Z46" s="62">
        <f t="shared" si="1"/>
        <v>40163.375</v>
      </c>
      <c r="AA46" s="8">
        <f>AB46/(Напряжение!C20*SQRT(3))</f>
        <v>0</v>
      </c>
      <c r="AB46" s="8">
        <f>'[2]Ведомость'!O18</f>
        <v>0</v>
      </c>
      <c r="AC46" s="8">
        <f>'[2]Ведомость'!P18</f>
        <v>0</v>
      </c>
      <c r="AD46" s="8">
        <f>AE46*1000/(Напряжение!F20*SQRT(3))</f>
        <v>1.0362385286903886</v>
      </c>
      <c r="AE46" s="8">
        <f>'[2]Ведомость'!K18</f>
        <v>0.417</v>
      </c>
      <c r="AF46" s="65">
        <f>'[2]Ведомость'!L18</f>
        <v>0.4</v>
      </c>
      <c r="AG46" s="67"/>
      <c r="AH46" s="12"/>
      <c r="AI46" s="12"/>
      <c r="AJ46" s="12"/>
      <c r="AK46" s="12"/>
      <c r="AL46" s="12"/>
    </row>
    <row r="47" spans="1:38" ht="15" customHeight="1">
      <c r="A47" s="35"/>
      <c r="B47" s="12"/>
      <c r="C47" s="12"/>
      <c r="D47" s="33">
        <f t="shared" si="0"/>
        <v>40163.4166666667</v>
      </c>
      <c r="E47" s="8">
        <f>F47/(Напряжение!B21*SQRT(3))</f>
        <v>10.639623217227847</v>
      </c>
      <c r="F47" s="8">
        <f>'[2]Ведомость'!C19</f>
        <v>680.4000000000001</v>
      </c>
      <c r="G47" s="8">
        <f>'[2]Ведомость'!D19</f>
        <v>0</v>
      </c>
      <c r="H47" s="8">
        <f>I47/(Напряжение!B21*SQRT(3))</f>
        <v>2.2986840284134233</v>
      </c>
      <c r="I47" s="8">
        <f>'[2]Ведомость'!G19</f>
        <v>147</v>
      </c>
      <c r="J47" s="8">
        <f>'[2]Ведомость'!H19</f>
        <v>142.8</v>
      </c>
      <c r="Z47" s="62">
        <f t="shared" si="1"/>
        <v>40163.4166666667</v>
      </c>
      <c r="AA47" s="8">
        <f>AB47/(Напряжение!C21*SQRT(3))</f>
        <v>0</v>
      </c>
      <c r="AB47" s="8">
        <f>'[2]Ведомость'!O19</f>
        <v>0</v>
      </c>
      <c r="AC47" s="8">
        <f>'[2]Ведомость'!P19</f>
        <v>0</v>
      </c>
      <c r="AD47" s="8">
        <f>AE47*1000/(Напряжение!F21*SQRT(3))</f>
        <v>1.0408282906568895</v>
      </c>
      <c r="AE47" s="8">
        <f>'[2]Ведомость'!K19</f>
        <v>0.419</v>
      </c>
      <c r="AF47" s="65">
        <f>'[2]Ведомость'!L19</f>
        <v>0.389</v>
      </c>
      <c r="AG47" s="67"/>
      <c r="AH47" s="12"/>
      <c r="AI47" s="12"/>
      <c r="AJ47" s="12"/>
      <c r="AK47" s="12"/>
      <c r="AL47" s="12"/>
    </row>
    <row r="48" spans="1:38" ht="15">
      <c r="A48" s="35"/>
      <c r="B48" s="12"/>
      <c r="C48" s="12"/>
      <c r="D48" s="33">
        <f t="shared" si="0"/>
        <v>40163.4583333333</v>
      </c>
      <c r="E48" s="8">
        <f>F48/(Напряжение!B22*SQRT(3))</f>
        <v>10.766410898758975</v>
      </c>
      <c r="F48" s="8">
        <f>'[2]Ведомость'!C20</f>
        <v>688.8</v>
      </c>
      <c r="G48" s="8">
        <f>'[2]Ведомость'!D20</f>
        <v>0</v>
      </c>
      <c r="H48" s="8">
        <f>I48/(Напряжение!B22*SQRT(3))</f>
        <v>1.9038165613659164</v>
      </c>
      <c r="I48" s="8">
        <f>'[2]Ведомость'!G20</f>
        <v>121.8</v>
      </c>
      <c r="J48" s="8">
        <f>'[2]Ведомость'!H20</f>
        <v>117.6</v>
      </c>
      <c r="Z48" s="62">
        <f t="shared" si="1"/>
        <v>40163.4583333333</v>
      </c>
      <c r="AA48" s="8">
        <f>AB48/(Напряжение!C22*SQRT(3))</f>
        <v>0</v>
      </c>
      <c r="AB48" s="8">
        <f>'[2]Ведомость'!O20</f>
        <v>0</v>
      </c>
      <c r="AC48" s="8">
        <f>'[2]Ведомость'!P20</f>
        <v>0</v>
      </c>
      <c r="AD48" s="8">
        <f>AE48*1000/(Напряжение!F22*SQRT(3))</f>
        <v>1.0354743068281707</v>
      </c>
      <c r="AE48" s="8">
        <f>'[2]Ведомость'!K20</f>
        <v>0.417</v>
      </c>
      <c r="AF48" s="65">
        <f>'[2]Ведомость'!L20</f>
        <v>0.384</v>
      </c>
      <c r="AG48" s="67"/>
      <c r="AH48" s="12"/>
      <c r="AI48" s="12"/>
      <c r="AJ48" s="12"/>
      <c r="AK48" s="12"/>
      <c r="AL48" s="12"/>
    </row>
    <row r="49" spans="1:38" ht="15" customHeight="1">
      <c r="A49" s="35"/>
      <c r="B49" s="12"/>
      <c r="C49" s="12"/>
      <c r="D49" s="33">
        <f t="shared" si="0"/>
        <v>40163.5</v>
      </c>
      <c r="E49" s="8">
        <f>F49/(Напряжение!B23*SQRT(3))</f>
        <v>12.664859369673417</v>
      </c>
      <c r="F49" s="8">
        <f>'[2]Ведомость'!C21</f>
        <v>810.6</v>
      </c>
      <c r="G49" s="8">
        <f>'[2]Ведомость'!D21</f>
        <v>0</v>
      </c>
      <c r="H49" s="8">
        <f>I49/(Напряжение!B23*SQRT(3))</f>
        <v>2.362357188125611</v>
      </c>
      <c r="I49" s="8">
        <f>'[2]Ведомость'!G21</f>
        <v>151.2</v>
      </c>
      <c r="J49" s="8">
        <f>'[2]Ведомость'!H21</f>
        <v>138.6</v>
      </c>
      <c r="Z49" s="62">
        <f t="shared" si="1"/>
        <v>40163.5</v>
      </c>
      <c r="AA49" s="8">
        <f>AB49/(Напряжение!C23*SQRT(3))</f>
        <v>0</v>
      </c>
      <c r="AB49" s="8">
        <f>'[2]Ведомость'!O21</f>
        <v>0</v>
      </c>
      <c r="AC49" s="8">
        <f>'[2]Ведомость'!P21</f>
        <v>0</v>
      </c>
      <c r="AD49" s="8">
        <f>AE49*1000/(Напряжение!F23*SQRT(3))</f>
        <v>1.0276471843956492</v>
      </c>
      <c r="AE49" s="8">
        <f>'[2]Ведомость'!K21</f>
        <v>0.414</v>
      </c>
      <c r="AF49" s="65">
        <f>'[2]Ведомость'!L21</f>
        <v>0.388</v>
      </c>
      <c r="AG49" s="67"/>
      <c r="AH49" s="12"/>
      <c r="AI49" s="12"/>
      <c r="AJ49" s="12"/>
      <c r="AK49" s="12"/>
      <c r="AL49" s="12"/>
    </row>
    <row r="50" spans="1:38" ht="15">
      <c r="A50" s="35"/>
      <c r="B50" s="12"/>
      <c r="C50" s="12"/>
      <c r="D50" s="33">
        <f t="shared" si="0"/>
        <v>40163.5416666667</v>
      </c>
      <c r="E50" s="8">
        <f>F50/(Напряжение!B24*SQRT(3))</f>
        <v>13.249834802640168</v>
      </c>
      <c r="F50" s="8">
        <f>'[2]Ведомость'!C22</f>
        <v>848.4000000000001</v>
      </c>
      <c r="G50" s="8">
        <f>'[2]Ведомость'!D22</f>
        <v>0</v>
      </c>
      <c r="H50" s="8">
        <f>I50/(Напряжение!B24*SQRT(3))</f>
        <v>1.8366107647223993</v>
      </c>
      <c r="I50" s="8">
        <f>'[2]Ведомость'!G22</f>
        <v>117.6</v>
      </c>
      <c r="J50" s="8">
        <f>'[2]Ведомость'!H22</f>
        <v>105</v>
      </c>
      <c r="Z50" s="62">
        <f t="shared" si="1"/>
        <v>40163.5416666667</v>
      </c>
      <c r="AA50" s="8">
        <f>AB50/(Напряжение!C24*SQRT(3))</f>
        <v>0</v>
      </c>
      <c r="AB50" s="8">
        <f>'[2]Ведомость'!O22</f>
        <v>0</v>
      </c>
      <c r="AC50" s="8">
        <f>'[2]Ведомость'!P22</f>
        <v>0</v>
      </c>
      <c r="AD50" s="8">
        <f>AE50*1000/(Напряжение!F24*SQRT(3))</f>
        <v>1.002456514726682</v>
      </c>
      <c r="AE50" s="8">
        <f>'[2]Ведомость'!K22</f>
        <v>0.404</v>
      </c>
      <c r="AF50" s="65">
        <f>'[2]Ведомость'!L22</f>
        <v>0.39</v>
      </c>
      <c r="AG50" s="67"/>
      <c r="AH50" s="12"/>
      <c r="AI50" s="12"/>
      <c r="AJ50" s="12"/>
      <c r="AK50" s="12"/>
      <c r="AL50" s="12"/>
    </row>
    <row r="51" spans="1:38" ht="15" customHeight="1">
      <c r="A51" s="35"/>
      <c r="B51" s="12"/>
      <c r="C51" s="12"/>
      <c r="D51" s="33">
        <f t="shared" si="0"/>
        <v>40163.5833333333</v>
      </c>
      <c r="E51" s="8">
        <f>F51/(Напряжение!B25*SQRT(3))</f>
        <v>11.277261656073994</v>
      </c>
      <c r="F51" s="8">
        <f>'[2]Ведомость'!C23</f>
        <v>722.4</v>
      </c>
      <c r="G51" s="8">
        <f>'[2]Ведомость'!D23</f>
        <v>0</v>
      </c>
      <c r="H51" s="8">
        <f>I51/(Напряжение!B25*SQRT(3))</f>
        <v>2.884880888763115</v>
      </c>
      <c r="I51" s="8">
        <f>'[2]Ведомость'!G23</f>
        <v>184.8</v>
      </c>
      <c r="J51" s="8">
        <f>'[2]Ведомость'!H23</f>
        <v>172.2</v>
      </c>
      <c r="Z51" s="62">
        <f t="shared" si="1"/>
        <v>40163.5833333333</v>
      </c>
      <c r="AA51" s="8">
        <f>AB51/(Напряжение!C25*SQRT(3))</f>
        <v>0</v>
      </c>
      <c r="AB51" s="8">
        <f>'[2]Ведомость'!O23</f>
        <v>0</v>
      </c>
      <c r="AC51" s="8">
        <f>'[2]Ведомость'!P23</f>
        <v>0</v>
      </c>
      <c r="AD51" s="8">
        <f>AE51*1000/(Напряжение!F25*SQRT(3))</f>
        <v>1.0169659688461157</v>
      </c>
      <c r="AE51" s="8">
        <f>'[2]Ведомость'!K23</f>
        <v>0.41</v>
      </c>
      <c r="AF51" s="65">
        <f>'[2]Ведомость'!L23</f>
        <v>0.399</v>
      </c>
      <c r="AG51" s="67"/>
      <c r="AH51" s="12"/>
      <c r="AI51" s="12"/>
      <c r="AJ51" s="12"/>
      <c r="AK51" s="12"/>
      <c r="AL51" s="12"/>
    </row>
    <row r="52" spans="1:38" ht="15">
      <c r="A52" s="35"/>
      <c r="B52" s="12"/>
      <c r="C52" s="12"/>
      <c r="D52" s="33">
        <f t="shared" si="0"/>
        <v>40163.625</v>
      </c>
      <c r="E52" s="8">
        <f>F52/(Напряжение!B26*SQRT(3))</f>
        <v>13.435234515763488</v>
      </c>
      <c r="F52" s="8">
        <f>'[2]Ведомость'!C24</f>
        <v>861</v>
      </c>
      <c r="G52" s="8">
        <f>'[2]Ведомость'!D24</f>
        <v>0</v>
      </c>
      <c r="H52" s="8">
        <f>I52/(Напряжение!B26*SQRT(3))</f>
        <v>2.1627450683911955</v>
      </c>
      <c r="I52" s="8">
        <f>'[2]Ведомость'!G24</f>
        <v>138.6</v>
      </c>
      <c r="J52" s="8">
        <f>'[2]Ведомость'!H24</f>
        <v>134.39999999999998</v>
      </c>
      <c r="Z52" s="62">
        <f t="shared" si="1"/>
        <v>40163.625</v>
      </c>
      <c r="AA52" s="8">
        <f>AB52/(Напряжение!C26*SQRT(3))</f>
        <v>0</v>
      </c>
      <c r="AB52" s="8">
        <f>'[2]Ведомость'!O24</f>
        <v>0</v>
      </c>
      <c r="AC52" s="8">
        <f>'[2]Ведомость'!P24</f>
        <v>0</v>
      </c>
      <c r="AD52" s="8">
        <f>AE52*1000/(Напряжение!F26*SQRT(3))</f>
        <v>1.0215517668878378</v>
      </c>
      <c r="AE52" s="8">
        <f>'[2]Ведомость'!K24</f>
        <v>0.412</v>
      </c>
      <c r="AF52" s="65">
        <f>'[2]Ведомость'!L24</f>
        <v>0.393</v>
      </c>
      <c r="AG52" s="67"/>
      <c r="AH52" s="12"/>
      <c r="AI52" s="12"/>
      <c r="AJ52" s="12"/>
      <c r="AK52" s="12"/>
      <c r="AL52" s="12"/>
    </row>
    <row r="53" spans="1:38" ht="15" customHeight="1">
      <c r="A53" s="35"/>
      <c r="B53" s="12"/>
      <c r="C53" s="12"/>
      <c r="D53" s="33">
        <f t="shared" si="0"/>
        <v>40163.6666666667</v>
      </c>
      <c r="E53" s="8">
        <f>F53/(Напряжение!B27*SQRT(3))</f>
        <v>8.319771331381315</v>
      </c>
      <c r="F53" s="8">
        <f>'[2]Ведомость'!C25</f>
        <v>533.4</v>
      </c>
      <c r="G53" s="8">
        <f>'[2]Ведомость'!D25</f>
        <v>0</v>
      </c>
      <c r="H53" s="8">
        <f>I53/(Напряжение!B27*SQRT(3))</f>
        <v>1.637750262082936</v>
      </c>
      <c r="I53" s="8">
        <f>'[2]Ведомость'!G25</f>
        <v>105</v>
      </c>
      <c r="J53" s="8">
        <f>'[2]Ведомость'!H25</f>
        <v>113.4</v>
      </c>
      <c r="Z53" s="62">
        <f t="shared" si="1"/>
        <v>40163.6666666667</v>
      </c>
      <c r="AA53" s="8">
        <f>AB53/(Напряжение!C27*SQRT(3))</f>
        <v>0</v>
      </c>
      <c r="AB53" s="8">
        <f>'[2]Ведомость'!O25</f>
        <v>0</v>
      </c>
      <c r="AC53" s="8">
        <f>'[2]Ведомость'!P25</f>
        <v>0</v>
      </c>
      <c r="AD53" s="8">
        <f>AE53*1000/(Напряжение!F27*SQRT(3))</f>
        <v>1.041003130445128</v>
      </c>
      <c r="AE53" s="8">
        <f>'[2]Ведомость'!K25</f>
        <v>0.42</v>
      </c>
      <c r="AF53" s="65">
        <f>'[2]Ведомость'!L25</f>
        <v>0.401</v>
      </c>
      <c r="AG53" s="67"/>
      <c r="AH53" s="12"/>
      <c r="AI53" s="12"/>
      <c r="AJ53" s="12"/>
      <c r="AK53" s="12"/>
      <c r="AL53" s="12"/>
    </row>
    <row r="54" spans="1:38" ht="15">
      <c r="A54" s="35"/>
      <c r="B54" s="12"/>
      <c r="C54" s="12"/>
      <c r="D54" s="33">
        <f t="shared" si="0"/>
        <v>40163.7083333333</v>
      </c>
      <c r="E54" s="8">
        <f>F54/(Напряжение!B28*SQRT(3))</f>
        <v>8.447218379164015</v>
      </c>
      <c r="F54" s="8">
        <f>'[2]Ведомость'!C26</f>
        <v>541.8</v>
      </c>
      <c r="G54" s="8">
        <f>'[2]Ведомость'!D26</f>
        <v>0</v>
      </c>
      <c r="H54" s="8">
        <f>I54/(Напряжение!B28*SQRT(3))</f>
        <v>2.0299517035200347</v>
      </c>
      <c r="I54" s="8">
        <f>'[2]Ведомость'!G26</f>
        <v>130.2</v>
      </c>
      <c r="J54" s="8">
        <f>'[2]Ведомость'!H26</f>
        <v>134.4</v>
      </c>
      <c r="Z54" s="62">
        <f t="shared" si="1"/>
        <v>40163.7083333333</v>
      </c>
      <c r="AA54" s="8">
        <f>AB54/(Напряжение!C28*SQRT(3))</f>
        <v>0</v>
      </c>
      <c r="AB54" s="8">
        <f>'[2]Ведомость'!O26</f>
        <v>0</v>
      </c>
      <c r="AC54" s="8">
        <f>'[2]Ведомость'!P26</f>
        <v>0</v>
      </c>
      <c r="AD54" s="8">
        <f>AE54*1000/(Напряжение!F28*SQRT(3))</f>
        <v>1.050532079632314</v>
      </c>
      <c r="AE54" s="8">
        <f>'[2]Ведомость'!K26</f>
        <v>0.424</v>
      </c>
      <c r="AF54" s="65">
        <f>'[2]Ведомость'!L26</f>
        <v>0.405</v>
      </c>
      <c r="AG54" s="67"/>
      <c r="AH54" s="12"/>
      <c r="AI54" s="12"/>
      <c r="AJ54" s="12"/>
      <c r="AK54" s="12"/>
      <c r="AL54" s="12"/>
    </row>
    <row r="55" spans="1:38" ht="15" customHeight="1">
      <c r="A55" s="35"/>
      <c r="B55" s="12"/>
      <c r="C55" s="12"/>
      <c r="D55" s="33">
        <f t="shared" si="0"/>
        <v>40163.75</v>
      </c>
      <c r="E55" s="8">
        <f>F55/(Напряжение!B29*SQRT(3))</f>
        <v>13.614565116099234</v>
      </c>
      <c r="F55" s="8">
        <f>'[2]Ведомость'!C27</f>
        <v>873.6</v>
      </c>
      <c r="G55" s="8">
        <f>'[2]Ведомость'!D27</f>
        <v>0</v>
      </c>
      <c r="H55" s="8">
        <f>I55/(Напряжение!B29*SQRT(3))</f>
        <v>2.48727631928736</v>
      </c>
      <c r="I55" s="8">
        <f>'[2]Ведомость'!G27</f>
        <v>159.60000000000002</v>
      </c>
      <c r="J55" s="8">
        <f>'[2]Ведомость'!H27</f>
        <v>155.4</v>
      </c>
      <c r="Z55" s="62">
        <f t="shared" si="1"/>
        <v>40163.75</v>
      </c>
      <c r="AA55" s="8">
        <f>AB55/(Напряжение!C29*SQRT(3))</f>
        <v>0</v>
      </c>
      <c r="AB55" s="8">
        <f>'[2]Ведомость'!O27</f>
        <v>0</v>
      </c>
      <c r="AC55" s="8">
        <f>'[2]Ведомость'!P27</f>
        <v>0</v>
      </c>
      <c r="AD55" s="8">
        <f>AE55*1000/(Напряжение!F29*SQRT(3))</f>
        <v>1.0427141279095689</v>
      </c>
      <c r="AE55" s="8">
        <f>'[2]Ведомость'!K27</f>
        <v>0.421</v>
      </c>
      <c r="AF55" s="65">
        <f>'[2]Ведомость'!L27</f>
        <v>0.398</v>
      </c>
      <c r="AG55" s="67"/>
      <c r="AH55" s="12"/>
      <c r="AI55" s="12"/>
      <c r="AJ55" s="12"/>
      <c r="AK55" s="12"/>
      <c r="AL55" s="12"/>
    </row>
    <row r="56" spans="1:38" ht="15">
      <c r="A56" s="35"/>
      <c r="B56" s="12"/>
      <c r="C56" s="12"/>
      <c r="D56" s="33">
        <f t="shared" si="0"/>
        <v>40163.7916666667</v>
      </c>
      <c r="E56" s="8">
        <f>F56/(Напряжение!B30*SQRT(3))</f>
        <v>11.973138856491715</v>
      </c>
      <c r="F56" s="8">
        <f>'[2]Ведомость'!C28</f>
        <v>768.6</v>
      </c>
      <c r="G56" s="8">
        <f>'[2]Ведомость'!D28</f>
        <v>0</v>
      </c>
      <c r="H56" s="8">
        <f>I56/(Напряжение!B30*SQRT(3))</f>
        <v>1.7665286837446794</v>
      </c>
      <c r="I56" s="8">
        <f>'[2]Ведомость'!G28</f>
        <v>113.4</v>
      </c>
      <c r="J56" s="8">
        <f>'[2]Ведомость'!H28</f>
        <v>117.6</v>
      </c>
      <c r="Z56" s="62">
        <f t="shared" si="1"/>
        <v>40163.7916666667</v>
      </c>
      <c r="AA56" s="8">
        <f>AB56/(Напряжение!C30*SQRT(3))</f>
        <v>0</v>
      </c>
      <c r="AB56" s="8">
        <f>'[2]Ведомость'!O28</f>
        <v>0</v>
      </c>
      <c r="AC56" s="8">
        <f>'[2]Ведомость'!P28</f>
        <v>0</v>
      </c>
      <c r="AD56" s="8">
        <f>AE56*1000/(Напряжение!F30*SQRT(3))</f>
        <v>1.0472837470475516</v>
      </c>
      <c r="AE56" s="8">
        <f>'[2]Ведомость'!K28</f>
        <v>0.423</v>
      </c>
      <c r="AF56" s="65">
        <f>'[2]Ведомость'!L28</f>
        <v>0.399</v>
      </c>
      <c r="AG56" s="67"/>
      <c r="AH56" s="12"/>
      <c r="AI56" s="12"/>
      <c r="AJ56" s="12"/>
      <c r="AK56" s="12"/>
      <c r="AL56" s="12"/>
    </row>
    <row r="57" spans="1:38" ht="15" customHeight="1">
      <c r="A57" s="35"/>
      <c r="B57" s="12"/>
      <c r="C57" s="12"/>
      <c r="D57" s="33">
        <f t="shared" si="0"/>
        <v>40163.8333333333</v>
      </c>
      <c r="E57" s="8">
        <f>F57/(Напряжение!B31*SQRT(3))</f>
        <v>14.453258998134721</v>
      </c>
      <c r="F57" s="8">
        <f>'[2]Ведомость'!C29</f>
        <v>928.2</v>
      </c>
      <c r="G57" s="8">
        <f>'[2]Ведомость'!D29</f>
        <v>0</v>
      </c>
      <c r="H57" s="8">
        <f>I57/(Напряжение!B31*SQRT(3))</f>
        <v>2.4851757553353817</v>
      </c>
      <c r="I57" s="8">
        <f>'[2]Ведомость'!G29</f>
        <v>159.6</v>
      </c>
      <c r="J57" s="8">
        <f>'[2]Ведомость'!H29</f>
        <v>134.4</v>
      </c>
      <c r="Z57" s="62">
        <f t="shared" si="1"/>
        <v>40163.8333333333</v>
      </c>
      <c r="AA57" s="8">
        <f>AB57/(Напряжение!C31*SQRT(3))</f>
        <v>0</v>
      </c>
      <c r="AB57" s="8">
        <f>'[2]Ведомость'!O29</f>
        <v>0</v>
      </c>
      <c r="AC57" s="8">
        <f>'[2]Ведомость'!P29</f>
        <v>0</v>
      </c>
      <c r="AD57" s="8">
        <f>AE57*1000/(Напряжение!F31*SQRT(3))</f>
        <v>3.630729784111412</v>
      </c>
      <c r="AE57" s="8">
        <f>'[2]Ведомость'!K29</f>
        <v>1.467</v>
      </c>
      <c r="AF57" s="65">
        <f>'[2]Ведомость'!L29</f>
        <v>0.7110000000000001</v>
      </c>
      <c r="AG57" s="67"/>
      <c r="AH57" s="12"/>
      <c r="AI57" s="12"/>
      <c r="AJ57" s="12"/>
      <c r="AK57" s="12"/>
      <c r="AL57" s="12"/>
    </row>
    <row r="58" spans="1:38" ht="15">
      <c r="A58" s="35"/>
      <c r="B58" s="12"/>
      <c r="C58" s="12"/>
      <c r="D58" s="33">
        <f t="shared" si="0"/>
        <v>40163.875</v>
      </c>
      <c r="E58" s="8">
        <f>F58/(Напряжение!B32*SQRT(3))</f>
        <v>8.106097989650342</v>
      </c>
      <c r="F58" s="8">
        <f>'[2]Ведомость'!C30</f>
        <v>520.8</v>
      </c>
      <c r="G58" s="8">
        <f>'[2]Ведомость'!D30</f>
        <v>0</v>
      </c>
      <c r="H58" s="8">
        <f>I58/(Напряжение!B32*SQRT(3))</f>
        <v>2.2880115293367904</v>
      </c>
      <c r="I58" s="8">
        <f>'[2]Ведомость'!G30</f>
        <v>147</v>
      </c>
      <c r="J58" s="8">
        <f>'[2]Ведомость'!H30</f>
        <v>126</v>
      </c>
      <c r="Z58" s="62">
        <f t="shared" si="1"/>
        <v>40163.875</v>
      </c>
      <c r="AA58" s="8">
        <f>AB58/(Напряжение!C32*SQRT(3))</f>
        <v>0</v>
      </c>
      <c r="AB58" s="8">
        <f>'[2]Ведомость'!O30</f>
        <v>0</v>
      </c>
      <c r="AC58" s="8">
        <f>'[2]Ведомость'!P30</f>
        <v>0</v>
      </c>
      <c r="AD58" s="8">
        <f>AE58*1000/(Напряжение!F32*SQRT(3))</f>
        <v>4.361702127659575</v>
      </c>
      <c r="AE58" s="8">
        <f>'[2]Ведомость'!K30</f>
        <v>1.763</v>
      </c>
      <c r="AF58" s="65">
        <f>'[2]Ведомость'!L30</f>
        <v>0.774</v>
      </c>
      <c r="AG58" s="67"/>
      <c r="AH58" s="12"/>
      <c r="AI58" s="12"/>
      <c r="AJ58" s="12"/>
      <c r="AK58" s="12"/>
      <c r="AL58" s="12"/>
    </row>
    <row r="59" spans="1:38" ht="15" customHeight="1">
      <c r="A59" s="35"/>
      <c r="B59" s="12"/>
      <c r="C59" s="12"/>
      <c r="D59" s="33">
        <f t="shared" si="0"/>
        <v>40163.9166666667</v>
      </c>
      <c r="E59" s="8">
        <f>F59/(Напряжение!B33*SQRT(3))</f>
        <v>12.676770390798321</v>
      </c>
      <c r="F59" s="8">
        <f>'[2]Ведомость'!C31</f>
        <v>814.8</v>
      </c>
      <c r="G59" s="8">
        <f>'[2]Ведомость'!D31</f>
        <v>0</v>
      </c>
      <c r="H59" s="8">
        <f>I59/(Напряжение!B33*SQRT(3))</f>
        <v>2.4830787363419398</v>
      </c>
      <c r="I59" s="8">
        <f>'[2]Ведомость'!G31</f>
        <v>159.60000000000002</v>
      </c>
      <c r="J59" s="8">
        <f>'[2]Ведомость'!H31</f>
        <v>142.8</v>
      </c>
      <c r="Z59" s="62">
        <f t="shared" si="1"/>
        <v>40163.9166666667</v>
      </c>
      <c r="AA59" s="8">
        <f>AB59/(Напряжение!C33*SQRT(3))</f>
        <v>0</v>
      </c>
      <c r="AB59" s="8">
        <f>'[2]Ведомость'!O31</f>
        <v>0</v>
      </c>
      <c r="AC59" s="8">
        <f>'[2]Ведомость'!P31</f>
        <v>0</v>
      </c>
      <c r="AD59" s="8">
        <f>AE59*1000/(Напряжение!F33*SQRT(3))</f>
        <v>4.3502024241435</v>
      </c>
      <c r="AE59" s="8">
        <f>'[2]Ведомость'!K31</f>
        <v>1.759</v>
      </c>
      <c r="AF59" s="65">
        <f>'[2]Ведомость'!L31</f>
        <v>0.767</v>
      </c>
      <c r="AG59" s="67"/>
      <c r="AH59" s="12"/>
      <c r="AI59" s="12"/>
      <c r="AJ59" s="12"/>
      <c r="AK59" s="12"/>
      <c r="AL59" s="12"/>
    </row>
    <row r="60" spans="1:38" ht="15">
      <c r="A60" s="35"/>
      <c r="B60" s="12"/>
      <c r="C60" s="12"/>
      <c r="D60" s="33">
        <f t="shared" si="0"/>
        <v>40163.9583333333</v>
      </c>
      <c r="E60" s="8">
        <f>F60/(Напряжение!B34*SQRT(3))</f>
        <v>13.716490163534775</v>
      </c>
      <c r="F60" s="8">
        <f>'[2]Ведомость'!C32</f>
        <v>882</v>
      </c>
      <c r="G60" s="8">
        <f>'[2]Ведомость'!D32</f>
        <v>0</v>
      </c>
      <c r="H60" s="8">
        <f>I60/(Напряжение!B34*SQRT(3))</f>
        <v>2.547348173227887</v>
      </c>
      <c r="I60" s="8">
        <f>'[2]Ведомость'!G32</f>
        <v>163.8</v>
      </c>
      <c r="J60" s="8">
        <f>'[2]Ведомость'!H32</f>
        <v>134.4</v>
      </c>
      <c r="Z60" s="62">
        <f t="shared" si="1"/>
        <v>40163.9583333333</v>
      </c>
      <c r="AA60" s="8">
        <f>AB60/(Напряжение!C34*SQRT(3))</f>
        <v>0</v>
      </c>
      <c r="AB60" s="8">
        <f>'[2]Ведомость'!O32</f>
        <v>0</v>
      </c>
      <c r="AC60" s="8">
        <f>'[2]Ведомость'!P32</f>
        <v>0</v>
      </c>
      <c r="AD60" s="8">
        <f>AE60*1000/(Напряжение!F34*SQRT(3))</f>
        <v>4.321416475276702</v>
      </c>
      <c r="AE60" s="8">
        <f>'[2]Ведомость'!K32</f>
        <v>1.748</v>
      </c>
      <c r="AF60" s="65">
        <f>'[2]Ведомость'!L32</f>
        <v>0.755</v>
      </c>
      <c r="AG60" s="67"/>
      <c r="AH60" s="12"/>
      <c r="AI60" s="12"/>
      <c r="AJ60" s="12"/>
      <c r="AK60" s="12"/>
      <c r="AL60" s="12"/>
    </row>
    <row r="61" spans="1:38" ht="15" customHeight="1">
      <c r="A61" s="35"/>
      <c r="B61" s="12"/>
      <c r="C61" s="12"/>
      <c r="D61" s="33">
        <f t="shared" si="0"/>
        <v>40164</v>
      </c>
      <c r="E61" s="8">
        <f>F61/(Напряжение!B35*SQRT(3))</f>
        <v>15.538802617737948</v>
      </c>
      <c r="F61" s="8">
        <f>'[2]Ведомость'!C33</f>
        <v>999.6</v>
      </c>
      <c r="G61" s="8">
        <f>'[2]Ведомость'!D33</f>
        <v>0</v>
      </c>
      <c r="H61" s="8">
        <f>I61/(Напряжение!B35*SQRT(3))</f>
        <v>2.4809852919077398</v>
      </c>
      <c r="I61" s="8">
        <f>'[2]Ведомость'!G33</f>
        <v>159.6</v>
      </c>
      <c r="J61" s="8">
        <f>'[2]Ведомость'!H33</f>
        <v>138.6</v>
      </c>
      <c r="Z61" s="62">
        <f t="shared" si="1"/>
        <v>40164</v>
      </c>
      <c r="AA61" s="8">
        <f>AB61/(Напряжение!C35*SQRT(3))</f>
        <v>0</v>
      </c>
      <c r="AB61" s="8">
        <f>'[2]Ведомость'!O33</f>
        <v>0</v>
      </c>
      <c r="AC61" s="8">
        <f>'[2]Ведомость'!P33</f>
        <v>0</v>
      </c>
      <c r="AD61" s="8">
        <f>AE61*1000/(Напряжение!F35*SQRT(3))</f>
        <v>4.3321817094448</v>
      </c>
      <c r="AE61" s="8">
        <f>'[2]Ведомость'!K33</f>
        <v>1.7530000000000001</v>
      </c>
      <c r="AF61" s="65">
        <f>'[2]Ведомость'!L33</f>
        <v>0.751</v>
      </c>
      <c r="AG61" s="67"/>
      <c r="AH61" s="12"/>
      <c r="AI61" s="12"/>
      <c r="AJ61" s="12"/>
      <c r="AK61" s="12"/>
      <c r="AL61" s="12"/>
    </row>
    <row r="62" spans="1:38" ht="15" hidden="1">
      <c r="A62" s="59" t="e">
        <f>#REF!</f>
        <v>#REF!</v>
      </c>
      <c r="B62" s="57" t="e">
        <f>C62/(Напряжение!#REF!*SQRT(3))</f>
        <v>#REF!</v>
      </c>
      <c r="C62" s="57">
        <f>'[2]Ведомость'!W57</f>
        <v>0</v>
      </c>
      <c r="D62" s="8">
        <f>'[2]Ведомость'!X57</f>
        <v>0</v>
      </c>
      <c r="E62" s="8" t="e">
        <f>F62/(Напряжение!#REF!*SQRT(3))</f>
        <v>#REF!</v>
      </c>
      <c r="F62" s="8"/>
      <c r="G62" s="8"/>
      <c r="H62" s="8" t="e">
        <f>I62/(Напряжение!#REF!*SQRT(3))</f>
        <v>#REF!</v>
      </c>
      <c r="I62" s="8"/>
      <c r="J62" s="8"/>
      <c r="K62" s="8" t="e">
        <f>L62/(Напряжение!#REF!*SQRT(3))</f>
        <v>#REF!</v>
      </c>
      <c r="L62" s="8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33" t="e">
        <f aca="true" t="shared" si="2" ref="Z62">A62</f>
        <v>#REF!</v>
      </c>
      <c r="AA62" s="57" t="e">
        <f>AB62/(Напряжение!#REF!*SQRT(3))</f>
        <v>#REF!</v>
      </c>
      <c r="AB62" s="57"/>
      <c r="AC62" s="8">
        <f>'[2]Ведомость'!P34</f>
        <v>0</v>
      </c>
      <c r="AD62" s="57" t="e">
        <f>AE62*1000/(Напряжение!#REF!*SQRT(3))</f>
        <v>#REF!</v>
      </c>
      <c r="AE62" s="57"/>
      <c r="AF62" s="8"/>
      <c r="AG62" s="12"/>
      <c r="AH62" s="12"/>
      <c r="AI62" s="12"/>
      <c r="AJ62" s="12"/>
      <c r="AK62" s="12"/>
      <c r="AL62" s="12"/>
    </row>
    <row r="63" spans="32:38" ht="15">
      <c r="AF63" s="2"/>
      <c r="AG63" s="2"/>
      <c r="AH63" s="2"/>
      <c r="AI63" s="2"/>
      <c r="AJ63" s="2"/>
      <c r="AK63" s="2"/>
      <c r="AL63" s="2"/>
    </row>
    <row r="68" spans="1:39" ht="15">
      <c r="A68" s="14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2">
        <f>M34</f>
        <v>41808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19"/>
      <c r="AA68" s="19"/>
      <c r="AB68" s="19"/>
      <c r="AC68" s="19"/>
      <c r="AD68" s="19"/>
      <c r="AE68" s="19"/>
      <c r="AF68" s="14" t="s">
        <v>12</v>
      </c>
      <c r="AH68" s="19"/>
      <c r="AI68" s="19"/>
      <c r="AJ68" s="19"/>
      <c r="AK68" s="19"/>
      <c r="AL68" s="52">
        <f>M1</f>
        <v>41808</v>
      </c>
      <c r="AM68" s="19"/>
    </row>
    <row r="69" spans="1:39" ht="15">
      <c r="A69" s="14" t="s">
        <v>38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4" t="s">
        <v>38</v>
      </c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M69" s="19"/>
    </row>
    <row r="70" spans="1:25" ht="15">
      <c r="A70" s="70" t="s">
        <v>6</v>
      </c>
      <c r="B70" s="70"/>
      <c r="C70" s="70"/>
      <c r="D70" s="13"/>
      <c r="E70" s="68" t="s">
        <v>20</v>
      </c>
      <c r="F70" s="70"/>
      <c r="G70" s="70"/>
      <c r="H70" s="13"/>
      <c r="I70" s="68" t="s">
        <v>17</v>
      </c>
      <c r="J70" s="70"/>
      <c r="K70" s="70"/>
      <c r="Y70" s="2"/>
    </row>
    <row r="71" spans="1:25" ht="15">
      <c r="A71" s="32" t="s">
        <v>0</v>
      </c>
      <c r="B71" s="7" t="s">
        <v>2</v>
      </c>
      <c r="C71" s="7" t="s">
        <v>3</v>
      </c>
      <c r="D71" s="2"/>
      <c r="E71" s="4" t="s">
        <v>0</v>
      </c>
      <c r="F71" s="7" t="s">
        <v>2</v>
      </c>
      <c r="G71" s="7" t="s">
        <v>3</v>
      </c>
      <c r="H71" s="2"/>
      <c r="I71" s="4" t="s">
        <v>0</v>
      </c>
      <c r="J71" s="7" t="s">
        <v>2</v>
      </c>
      <c r="K71" s="7" t="s">
        <v>3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5">
      <c r="A72" s="33">
        <f aca="true" t="shared" si="3" ref="A72:A95">D38</f>
        <v>40163.041666666664</v>
      </c>
      <c r="B72" s="8">
        <f>Q5+T5+C5+F5+AK5+W5+I5+L5+AB5+AE5+AB38+AE38+F38+I38+AH5</f>
        <v>3077.534</v>
      </c>
      <c r="C72" s="8">
        <f>R5+U5+D5+G5+AL5+X5+J5+M5+AC5+AF5+AC38+AF38+G38+J38+AI5</f>
        <v>2089.429</v>
      </c>
      <c r="D72" s="12"/>
      <c r="E72" s="33">
        <f aca="true" t="shared" si="4" ref="E72:E95">D38</f>
        <v>40163.041666666664</v>
      </c>
      <c r="F72" s="8">
        <f aca="true" t="shared" si="5" ref="F72:F95">C5+F5+I5+L5+AB5+AE5+AH5+AK5+Q5+T5+W5</f>
        <v>1971.3600000000001</v>
      </c>
      <c r="G72" s="8">
        <f aca="true" t="shared" si="6" ref="G72:G95">D5+G5+J5+M5+AC5+AF5+AI5+AL5+R5+U5+X5</f>
        <v>1895.52</v>
      </c>
      <c r="H72" s="12"/>
      <c r="I72" s="33">
        <f>E72</f>
        <v>40163.041666666664</v>
      </c>
      <c r="J72" s="8">
        <f>F38+I38+AB38+AE38</f>
        <v>1106.174</v>
      </c>
      <c r="K72" s="8">
        <f>G38+J38+AC38+AF38</f>
        <v>193.90900000000002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5">
      <c r="A73" s="33">
        <f t="shared" si="3"/>
        <v>40163.0833333333</v>
      </c>
      <c r="B73" s="8">
        <f aca="true" t="shared" si="7" ref="B73:B95">Q6+T6+C6+F6+AK6+W6+I6+L6+AB6+AE6+AB39+AE39+F39+I39+AH6</f>
        <v>3171.435</v>
      </c>
      <c r="C73" s="8">
        <f aca="true" t="shared" si="8" ref="C73:C95">R6+U6+D6+G6+AL6+X6+J6+M6+AC6+AF6+AC39+AF39+G39+J39+AI6</f>
        <v>2023.6150000000002</v>
      </c>
      <c r="D73" s="12"/>
      <c r="E73" s="33">
        <f t="shared" si="4"/>
        <v>40163.0833333333</v>
      </c>
      <c r="F73" s="8">
        <f t="shared" si="5"/>
        <v>2150.4</v>
      </c>
      <c r="G73" s="8">
        <f t="shared" si="6"/>
        <v>1872</v>
      </c>
      <c r="H73" s="12"/>
      <c r="I73" s="33">
        <f aca="true" t="shared" si="9" ref="I73:I96">E73</f>
        <v>40163.0833333333</v>
      </c>
      <c r="J73" s="8">
        <f aca="true" t="shared" si="10" ref="J73:J95">F39+I39+AB39+AE39</f>
        <v>1021.0349999999999</v>
      </c>
      <c r="K73" s="8">
        <f aca="true" t="shared" si="11" ref="K73:K95">G39+J39+AC39+AF39</f>
        <v>151.61499999999998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">
      <c r="A74" s="33">
        <f t="shared" si="3"/>
        <v>40163.125</v>
      </c>
      <c r="B74" s="8">
        <f t="shared" si="7"/>
        <v>3672.433</v>
      </c>
      <c r="C74" s="8">
        <f t="shared" si="8"/>
        <v>2015.3319999999999</v>
      </c>
      <c r="D74" s="12"/>
      <c r="E74" s="33">
        <f t="shared" si="4"/>
        <v>40163.125</v>
      </c>
      <c r="F74" s="8">
        <f t="shared" si="5"/>
        <v>2622</v>
      </c>
      <c r="G74" s="8">
        <f t="shared" si="6"/>
        <v>1825.9200000000003</v>
      </c>
      <c r="H74" s="12"/>
      <c r="I74" s="33">
        <f t="shared" si="9"/>
        <v>40163.125</v>
      </c>
      <c r="J74" s="8">
        <f t="shared" si="10"/>
        <v>1050.433</v>
      </c>
      <c r="K74" s="8">
        <f t="shared" si="11"/>
        <v>189.41200000000003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">
      <c r="A75" s="33">
        <f t="shared" si="3"/>
        <v>40163.1666666667</v>
      </c>
      <c r="B75" s="8">
        <f t="shared" si="7"/>
        <v>3953.348</v>
      </c>
      <c r="C75" s="8">
        <f t="shared" si="8"/>
        <v>1960.489</v>
      </c>
      <c r="D75" s="12"/>
      <c r="E75" s="33">
        <f t="shared" si="4"/>
        <v>40163.1666666667</v>
      </c>
      <c r="F75" s="8">
        <f t="shared" si="5"/>
        <v>3184.32</v>
      </c>
      <c r="G75" s="8">
        <f t="shared" si="6"/>
        <v>1842.4800000000002</v>
      </c>
      <c r="H75" s="12"/>
      <c r="I75" s="33">
        <f t="shared" si="9"/>
        <v>40163.1666666667</v>
      </c>
      <c r="J75" s="8">
        <f t="shared" si="10"/>
        <v>769.0279999999999</v>
      </c>
      <c r="K75" s="8">
        <f t="shared" si="11"/>
        <v>118.009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">
      <c r="A76" s="33">
        <f t="shared" si="3"/>
        <v>40163.2083333333</v>
      </c>
      <c r="B76" s="8">
        <f t="shared" si="7"/>
        <v>4266.900999999999</v>
      </c>
      <c r="C76" s="8">
        <f t="shared" si="8"/>
        <v>2034.639</v>
      </c>
      <c r="D76" s="12"/>
      <c r="E76" s="33">
        <f t="shared" si="4"/>
        <v>40163.2083333333</v>
      </c>
      <c r="F76" s="8">
        <f t="shared" si="5"/>
        <v>3434.88</v>
      </c>
      <c r="G76" s="8">
        <f t="shared" si="6"/>
        <v>1866.2399999999998</v>
      </c>
      <c r="H76" s="12"/>
      <c r="I76" s="33">
        <f t="shared" si="9"/>
        <v>40163.2083333333</v>
      </c>
      <c r="J76" s="8">
        <f t="shared" si="10"/>
        <v>832.0210000000001</v>
      </c>
      <c r="K76" s="8">
        <f t="shared" si="11"/>
        <v>168.399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5">
      <c r="A77" s="33">
        <f t="shared" si="3"/>
        <v>40163.25</v>
      </c>
      <c r="B77" s="8">
        <f t="shared" si="7"/>
        <v>4694.2119999999995</v>
      </c>
      <c r="C77" s="8">
        <f t="shared" si="8"/>
        <v>2090.184</v>
      </c>
      <c r="D77" s="12"/>
      <c r="E77" s="33">
        <f t="shared" si="4"/>
        <v>40163.25</v>
      </c>
      <c r="F77" s="8">
        <f t="shared" si="5"/>
        <v>3555.6000000000004</v>
      </c>
      <c r="G77" s="8">
        <f t="shared" si="6"/>
        <v>1934.4</v>
      </c>
      <c r="H77" s="12"/>
      <c r="I77" s="33">
        <f t="shared" si="9"/>
        <v>40163.25</v>
      </c>
      <c r="J77" s="8">
        <f t="shared" si="10"/>
        <v>1138.612</v>
      </c>
      <c r="K77" s="8">
        <f t="shared" si="11"/>
        <v>155.784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5">
      <c r="A78" s="33">
        <f t="shared" si="3"/>
        <v>40163.2916666667</v>
      </c>
      <c r="B78" s="8">
        <f t="shared" si="7"/>
        <v>4831.008</v>
      </c>
      <c r="C78" s="8">
        <f t="shared" si="8"/>
        <v>2251.46</v>
      </c>
      <c r="D78" s="12"/>
      <c r="E78" s="33">
        <f t="shared" si="4"/>
        <v>40163.2916666667</v>
      </c>
      <c r="F78" s="8">
        <f t="shared" si="5"/>
        <v>3759.6</v>
      </c>
      <c r="G78" s="8">
        <f t="shared" si="6"/>
        <v>2045.28</v>
      </c>
      <c r="H78" s="12"/>
      <c r="I78" s="33">
        <f t="shared" si="9"/>
        <v>40163.2916666667</v>
      </c>
      <c r="J78" s="8">
        <f t="shared" si="10"/>
        <v>1071.408</v>
      </c>
      <c r="K78" s="8">
        <f t="shared" si="11"/>
        <v>206.18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5">
      <c r="A79" s="33">
        <f t="shared" si="3"/>
        <v>40163.3333333333</v>
      </c>
      <c r="B79" s="8">
        <f t="shared" si="7"/>
        <v>4969.367</v>
      </c>
      <c r="C79" s="8">
        <f t="shared" si="8"/>
        <v>2275.704</v>
      </c>
      <c r="D79" s="12"/>
      <c r="E79" s="33">
        <f t="shared" si="4"/>
        <v>40163.3333333333</v>
      </c>
      <c r="F79" s="8">
        <f t="shared" si="5"/>
        <v>3834.96</v>
      </c>
      <c r="G79" s="8">
        <f t="shared" si="6"/>
        <v>2103.12</v>
      </c>
      <c r="H79" s="12"/>
      <c r="I79" s="33">
        <f t="shared" si="9"/>
        <v>40163.3333333333</v>
      </c>
      <c r="J79" s="8">
        <f t="shared" si="10"/>
        <v>1134.407</v>
      </c>
      <c r="K79" s="8">
        <f t="shared" si="11"/>
        <v>172.58399999999997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5">
      <c r="A80" s="33">
        <f t="shared" si="3"/>
        <v>40163.375</v>
      </c>
      <c r="B80" s="8">
        <f t="shared" si="7"/>
        <v>4367.457</v>
      </c>
      <c r="C80" s="8">
        <f t="shared" si="8"/>
        <v>2131.84</v>
      </c>
      <c r="D80" s="12"/>
      <c r="E80" s="33">
        <f t="shared" si="4"/>
        <v>40163.375</v>
      </c>
      <c r="F80" s="8">
        <f t="shared" si="5"/>
        <v>3728.64</v>
      </c>
      <c r="G80" s="8">
        <f t="shared" si="6"/>
        <v>1988.6400000000003</v>
      </c>
      <c r="H80" s="12"/>
      <c r="I80" s="33">
        <f t="shared" si="9"/>
        <v>40163.375</v>
      </c>
      <c r="J80" s="8">
        <f t="shared" si="10"/>
        <v>638.817</v>
      </c>
      <c r="K80" s="8">
        <f t="shared" si="11"/>
        <v>143.20000000000002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">
      <c r="A81" s="33">
        <f t="shared" si="3"/>
        <v>40163.4166666667</v>
      </c>
      <c r="B81" s="8">
        <f t="shared" si="7"/>
        <v>4575.899</v>
      </c>
      <c r="C81" s="8">
        <f t="shared" si="8"/>
        <v>2179.109</v>
      </c>
      <c r="D81" s="12"/>
      <c r="E81" s="33">
        <f t="shared" si="4"/>
        <v>40163.4166666667</v>
      </c>
      <c r="F81" s="8">
        <f t="shared" si="5"/>
        <v>3748.0800000000004</v>
      </c>
      <c r="G81" s="8">
        <f t="shared" si="6"/>
        <v>2035.92</v>
      </c>
      <c r="H81" s="12"/>
      <c r="I81" s="33">
        <f t="shared" si="9"/>
        <v>40163.4166666667</v>
      </c>
      <c r="J81" s="8">
        <f t="shared" si="10"/>
        <v>827.8190000000001</v>
      </c>
      <c r="K81" s="8">
        <f t="shared" si="11"/>
        <v>143.18900000000002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">
      <c r="A82" s="33">
        <f t="shared" si="3"/>
        <v>40163.4583333333</v>
      </c>
      <c r="B82" s="8">
        <f t="shared" si="7"/>
        <v>4362.297</v>
      </c>
      <c r="C82" s="8">
        <f t="shared" si="8"/>
        <v>2079.2639999999997</v>
      </c>
      <c r="D82" s="12"/>
      <c r="E82" s="33">
        <f t="shared" si="4"/>
        <v>40163.4583333333</v>
      </c>
      <c r="F82" s="8">
        <f t="shared" si="5"/>
        <v>3551.28</v>
      </c>
      <c r="G82" s="8">
        <f t="shared" si="6"/>
        <v>1961.2800000000002</v>
      </c>
      <c r="H82" s="12"/>
      <c r="I82" s="33">
        <f t="shared" si="9"/>
        <v>40163.4583333333</v>
      </c>
      <c r="J82" s="8">
        <f t="shared" si="10"/>
        <v>811.0169999999999</v>
      </c>
      <c r="K82" s="8">
        <f t="shared" si="11"/>
        <v>117.984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5">
      <c r="A83" s="33">
        <f t="shared" si="3"/>
        <v>40163.5</v>
      </c>
      <c r="B83" s="8">
        <f t="shared" si="7"/>
        <v>4507.254</v>
      </c>
      <c r="C83" s="8">
        <f t="shared" si="8"/>
        <v>2124.508</v>
      </c>
      <c r="D83" s="12"/>
      <c r="E83" s="33">
        <f t="shared" si="4"/>
        <v>40163.5</v>
      </c>
      <c r="F83" s="8">
        <f t="shared" si="5"/>
        <v>3545.0399999999995</v>
      </c>
      <c r="G83" s="8">
        <f t="shared" si="6"/>
        <v>1985.52</v>
      </c>
      <c r="H83" s="12"/>
      <c r="I83" s="33">
        <f t="shared" si="9"/>
        <v>40163.5</v>
      </c>
      <c r="J83" s="8">
        <f t="shared" si="10"/>
        <v>962.2139999999999</v>
      </c>
      <c r="K83" s="8">
        <f t="shared" si="11"/>
        <v>138.988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5">
      <c r="A84" s="33">
        <f t="shared" si="3"/>
        <v>40163.5416666667</v>
      </c>
      <c r="B84" s="8">
        <f t="shared" si="7"/>
        <v>4586.3240000000005</v>
      </c>
      <c r="C84" s="8">
        <f t="shared" si="8"/>
        <v>2128.59</v>
      </c>
      <c r="D84" s="12"/>
      <c r="E84" s="33">
        <f t="shared" si="4"/>
        <v>40163.5416666667</v>
      </c>
      <c r="F84" s="8">
        <f t="shared" si="5"/>
        <v>3619.92</v>
      </c>
      <c r="G84" s="8">
        <f t="shared" si="6"/>
        <v>2023.2</v>
      </c>
      <c r="H84" s="12"/>
      <c r="I84" s="33">
        <f t="shared" si="9"/>
        <v>40163.5416666667</v>
      </c>
      <c r="J84" s="8">
        <f t="shared" si="10"/>
        <v>966.4040000000001</v>
      </c>
      <c r="K84" s="8">
        <f t="shared" si="11"/>
        <v>105.39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5">
      <c r="A85" s="33">
        <f t="shared" si="3"/>
        <v>40163.5833333333</v>
      </c>
      <c r="B85" s="8">
        <f t="shared" si="7"/>
        <v>4546.01</v>
      </c>
      <c r="C85" s="8">
        <f t="shared" si="8"/>
        <v>2213.559</v>
      </c>
      <c r="D85" s="12"/>
      <c r="E85" s="33">
        <f t="shared" si="4"/>
        <v>40163.5833333333</v>
      </c>
      <c r="F85" s="8">
        <f t="shared" si="5"/>
        <v>3638.4</v>
      </c>
      <c r="G85" s="8">
        <f t="shared" si="6"/>
        <v>2040.96</v>
      </c>
      <c r="H85" s="12"/>
      <c r="I85" s="33">
        <f t="shared" si="9"/>
        <v>40163.5833333333</v>
      </c>
      <c r="J85" s="8">
        <f t="shared" si="10"/>
        <v>907.61</v>
      </c>
      <c r="K85" s="8">
        <f t="shared" si="11"/>
        <v>172.599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5">
      <c r="A86" s="33">
        <f t="shared" si="3"/>
        <v>40163.625</v>
      </c>
      <c r="B86" s="8">
        <f t="shared" si="7"/>
        <v>4735.852</v>
      </c>
      <c r="C86" s="8">
        <f t="shared" si="8"/>
        <v>2145.753</v>
      </c>
      <c r="D86" s="12"/>
      <c r="E86" s="33">
        <f t="shared" si="4"/>
        <v>40163.625</v>
      </c>
      <c r="F86" s="8">
        <f t="shared" si="5"/>
        <v>3735.84</v>
      </c>
      <c r="G86" s="8">
        <f t="shared" si="6"/>
        <v>2010.9599999999998</v>
      </c>
      <c r="H86" s="12"/>
      <c r="I86" s="33">
        <f t="shared" si="9"/>
        <v>40163.625</v>
      </c>
      <c r="J86" s="8">
        <f t="shared" si="10"/>
        <v>1000.0120000000001</v>
      </c>
      <c r="K86" s="8">
        <f t="shared" si="11"/>
        <v>134.79299999999998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5">
      <c r="A87" s="33">
        <f t="shared" si="3"/>
        <v>40163.6666666667</v>
      </c>
      <c r="B87" s="8">
        <f t="shared" si="7"/>
        <v>4386.66</v>
      </c>
      <c r="C87" s="8">
        <f t="shared" si="8"/>
        <v>2048.9210000000003</v>
      </c>
      <c r="D87" s="12"/>
      <c r="E87" s="33">
        <f t="shared" si="4"/>
        <v>40163.6666666667</v>
      </c>
      <c r="F87" s="8">
        <f t="shared" si="5"/>
        <v>3747.84</v>
      </c>
      <c r="G87" s="8">
        <f t="shared" si="6"/>
        <v>1935.1200000000003</v>
      </c>
      <c r="H87" s="12"/>
      <c r="I87" s="33">
        <f t="shared" si="9"/>
        <v>40163.6666666667</v>
      </c>
      <c r="J87" s="8">
        <f t="shared" si="10"/>
        <v>638.8199999999999</v>
      </c>
      <c r="K87" s="8">
        <f t="shared" si="11"/>
        <v>113.801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5">
      <c r="A88" s="33">
        <f t="shared" si="3"/>
        <v>40163.7083333333</v>
      </c>
      <c r="B88" s="8">
        <f t="shared" si="7"/>
        <v>4502.584</v>
      </c>
      <c r="C88" s="8">
        <f t="shared" si="8"/>
        <v>2057.205</v>
      </c>
      <c r="D88" s="12"/>
      <c r="E88" s="33">
        <f t="shared" si="4"/>
        <v>40163.7083333333</v>
      </c>
      <c r="F88" s="8">
        <f t="shared" si="5"/>
        <v>3830.1600000000003</v>
      </c>
      <c r="G88" s="8">
        <f t="shared" si="6"/>
        <v>1922.4</v>
      </c>
      <c r="H88" s="12"/>
      <c r="I88" s="33">
        <f t="shared" si="9"/>
        <v>40163.7083333333</v>
      </c>
      <c r="J88" s="8">
        <f t="shared" si="10"/>
        <v>672.424</v>
      </c>
      <c r="K88" s="8">
        <f t="shared" si="11"/>
        <v>134.805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5">
      <c r="A89" s="33">
        <f t="shared" si="3"/>
        <v>40163.75</v>
      </c>
      <c r="B89" s="8">
        <f t="shared" si="7"/>
        <v>4932.1810000000005</v>
      </c>
      <c r="C89" s="8">
        <f t="shared" si="8"/>
        <v>2052.278</v>
      </c>
      <c r="D89" s="12"/>
      <c r="E89" s="33">
        <f t="shared" si="4"/>
        <v>40163.75</v>
      </c>
      <c r="F89" s="8">
        <f t="shared" si="5"/>
        <v>3898.5600000000004</v>
      </c>
      <c r="G89" s="8">
        <f t="shared" si="6"/>
        <v>1896.4800000000002</v>
      </c>
      <c r="H89" s="12"/>
      <c r="I89" s="33">
        <f t="shared" si="9"/>
        <v>40163.75</v>
      </c>
      <c r="J89" s="8">
        <f t="shared" si="10"/>
        <v>1033.621</v>
      </c>
      <c r="K89" s="8">
        <f t="shared" si="11"/>
        <v>155.798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">
      <c r="A90" s="33">
        <f t="shared" si="3"/>
        <v>40163.7916666667</v>
      </c>
      <c r="B90" s="8">
        <f t="shared" si="7"/>
        <v>4802.343</v>
      </c>
      <c r="C90" s="8">
        <f t="shared" si="8"/>
        <v>1990.4789999999998</v>
      </c>
      <c r="D90" s="12"/>
      <c r="E90" s="33">
        <f t="shared" si="4"/>
        <v>40163.7916666667</v>
      </c>
      <c r="F90" s="8">
        <f t="shared" si="5"/>
        <v>3919.92</v>
      </c>
      <c r="G90" s="8">
        <f t="shared" si="6"/>
        <v>1872.48</v>
      </c>
      <c r="H90" s="12"/>
      <c r="I90" s="33">
        <f t="shared" si="9"/>
        <v>40163.7916666667</v>
      </c>
      <c r="J90" s="8">
        <f t="shared" si="10"/>
        <v>882.423</v>
      </c>
      <c r="K90" s="8">
        <f t="shared" si="11"/>
        <v>117.999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">
      <c r="A91" s="33">
        <f t="shared" si="3"/>
        <v>40163.8333333333</v>
      </c>
      <c r="B91" s="8">
        <f t="shared" si="7"/>
        <v>4784.067000000001</v>
      </c>
      <c r="C91" s="8">
        <f t="shared" si="8"/>
        <v>1999.4310000000005</v>
      </c>
      <c r="D91" s="12"/>
      <c r="E91" s="33">
        <f t="shared" si="4"/>
        <v>40163.8333333333</v>
      </c>
      <c r="F91" s="8">
        <f t="shared" si="5"/>
        <v>3694.8</v>
      </c>
      <c r="G91" s="8">
        <f t="shared" si="6"/>
        <v>1864.32</v>
      </c>
      <c r="H91" s="12"/>
      <c r="I91" s="33">
        <f t="shared" si="9"/>
        <v>40163.8333333333</v>
      </c>
      <c r="J91" s="8">
        <f t="shared" si="10"/>
        <v>1089.267</v>
      </c>
      <c r="K91" s="8">
        <f t="shared" si="11"/>
        <v>135.11100000000002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">
      <c r="A92" s="33">
        <f t="shared" si="3"/>
        <v>40163.875</v>
      </c>
      <c r="B92" s="8">
        <f t="shared" si="7"/>
        <v>3595.4030000000002</v>
      </c>
      <c r="C92" s="8">
        <f t="shared" si="8"/>
        <v>2028.5339999999999</v>
      </c>
      <c r="D92" s="12"/>
      <c r="E92" s="33">
        <f t="shared" si="4"/>
        <v>40163.875</v>
      </c>
      <c r="F92" s="8">
        <f t="shared" si="5"/>
        <v>2925.84</v>
      </c>
      <c r="G92" s="8">
        <f t="shared" si="6"/>
        <v>1901.7600000000002</v>
      </c>
      <c r="H92" s="12"/>
      <c r="I92" s="33">
        <f t="shared" si="9"/>
        <v>40163.875</v>
      </c>
      <c r="J92" s="8">
        <f t="shared" si="10"/>
        <v>669.563</v>
      </c>
      <c r="K92" s="8">
        <f t="shared" si="11"/>
        <v>126.774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5">
      <c r="A93" s="33">
        <f t="shared" si="3"/>
        <v>40163.9166666667</v>
      </c>
      <c r="B93" s="8">
        <f t="shared" si="7"/>
        <v>3395.1189999999997</v>
      </c>
      <c r="C93" s="8">
        <f t="shared" si="8"/>
        <v>2031.6470000000002</v>
      </c>
      <c r="D93" s="12"/>
      <c r="E93" s="33">
        <f t="shared" si="4"/>
        <v>40163.9166666667</v>
      </c>
      <c r="F93" s="8">
        <f t="shared" si="5"/>
        <v>2418.96</v>
      </c>
      <c r="G93" s="8">
        <f t="shared" si="6"/>
        <v>1888.08</v>
      </c>
      <c r="H93" s="12"/>
      <c r="I93" s="33">
        <f t="shared" si="9"/>
        <v>40163.9166666667</v>
      </c>
      <c r="J93" s="8">
        <f t="shared" si="10"/>
        <v>976.159</v>
      </c>
      <c r="K93" s="8">
        <f t="shared" si="11"/>
        <v>143.567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5">
      <c r="A94" s="33">
        <f t="shared" si="3"/>
        <v>40163.9583333333</v>
      </c>
      <c r="B94" s="8">
        <f t="shared" si="7"/>
        <v>3194.3480000000004</v>
      </c>
      <c r="C94" s="8">
        <f t="shared" si="8"/>
        <v>1976.4350000000004</v>
      </c>
      <c r="D94" s="12"/>
      <c r="E94" s="33">
        <f t="shared" si="4"/>
        <v>40163.9583333333</v>
      </c>
      <c r="F94" s="8">
        <f t="shared" si="5"/>
        <v>2146.8</v>
      </c>
      <c r="G94" s="8">
        <f t="shared" si="6"/>
        <v>1841.28</v>
      </c>
      <c r="H94" s="12"/>
      <c r="I94" s="33">
        <f t="shared" si="9"/>
        <v>40163.9583333333</v>
      </c>
      <c r="J94" s="8">
        <f t="shared" si="10"/>
        <v>1047.548</v>
      </c>
      <c r="K94" s="8">
        <f t="shared" si="11"/>
        <v>135.155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5">
      <c r="A95" s="33">
        <f t="shared" si="3"/>
        <v>40164</v>
      </c>
      <c r="B95" s="8">
        <f t="shared" si="7"/>
        <v>3235.033</v>
      </c>
      <c r="C95" s="8">
        <f t="shared" si="8"/>
        <v>1968.871</v>
      </c>
      <c r="D95" s="12"/>
      <c r="E95" s="33">
        <f t="shared" si="4"/>
        <v>40164</v>
      </c>
      <c r="F95" s="8">
        <f t="shared" si="5"/>
        <v>2074.0800000000004</v>
      </c>
      <c r="G95" s="8">
        <f t="shared" si="6"/>
        <v>1829.52</v>
      </c>
      <c r="H95" s="12"/>
      <c r="I95" s="33">
        <f t="shared" si="9"/>
        <v>40164</v>
      </c>
      <c r="J95" s="8">
        <f t="shared" si="10"/>
        <v>1160.953</v>
      </c>
      <c r="K95" s="8">
        <f t="shared" si="11"/>
        <v>139.351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5" hidden="1">
      <c r="A96" s="33" t="e">
        <f>A62</f>
        <v>#REF!</v>
      </c>
      <c r="B96" s="8" t="e">
        <f>#REF!+#REF!+#REF!+#REF!+#REF!+#REF!+C62+F62+I62+L62+AB62+AE62+#REF!+#REF!+#REF!</f>
        <v>#REF!</v>
      </c>
      <c r="C96" s="8" t="e">
        <f>#REF!+#REF!+#REF!+#REF!+#REF!+D62+#REF!+#REF!+#REF!+#REF!+AI62+AL62+G62+J62+#REF!</f>
        <v>#REF!</v>
      </c>
      <c r="D96" s="12"/>
      <c r="E96" s="33" t="e">
        <f>A62</f>
        <v>#REF!</v>
      </c>
      <c r="F96" s="8" t="e">
        <f>#REF!+#REF!+#REF!+#REF!+#REF!+#REF!+#REF!+#REF!</f>
        <v>#REF!</v>
      </c>
      <c r="G96" s="8" t="e">
        <f>#REF!+#REF!+#REF!+#REF!+#REF!+#REF!+#REF!+#REF!</f>
        <v>#REF!</v>
      </c>
      <c r="H96" s="12"/>
      <c r="I96" s="33" t="e">
        <f t="shared" si="9"/>
        <v>#REF!</v>
      </c>
      <c r="J96" s="8">
        <f>C62+F62+I62+AH62+AK62</f>
        <v>0</v>
      </c>
      <c r="K96" s="8" t="e">
        <f>AC62+AF62+#REF!+#REF!</f>
        <v>#REF!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5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"/>
    <row r="100" ht="15"/>
    <row r="101" ht="15"/>
    <row r="102" spans="1:25" ht="15">
      <c r="A102" s="14" t="s">
        <v>12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2">
        <f>M1</f>
        <v>41808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19"/>
    </row>
    <row r="103" spans="1:25" ht="15">
      <c r="A103" s="14" t="s">
        <v>38</v>
      </c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>
      <c r="A104" s="70" t="s">
        <v>6</v>
      </c>
      <c r="B104" s="70"/>
      <c r="C104" s="70"/>
      <c r="D104" s="13"/>
      <c r="E104" s="68" t="s">
        <v>20</v>
      </c>
      <c r="F104" s="70"/>
      <c r="G104" s="70"/>
      <c r="I104" s="68" t="s">
        <v>17</v>
      </c>
      <c r="J104" s="70"/>
      <c r="K104" s="70"/>
      <c r="Y104" s="2"/>
    </row>
    <row r="105" spans="1:25" ht="15">
      <c r="A105" s="32" t="s">
        <v>0</v>
      </c>
      <c r="B105" s="7" t="s">
        <v>18</v>
      </c>
      <c r="C105" s="4" t="s">
        <v>19</v>
      </c>
      <c r="D105" s="2"/>
      <c r="E105" s="4" t="s">
        <v>0</v>
      </c>
      <c r="F105" s="7" t="s">
        <v>18</v>
      </c>
      <c r="G105" s="4" t="s">
        <v>19</v>
      </c>
      <c r="I105" s="4" t="s">
        <v>0</v>
      </c>
      <c r="J105" s="7" t="s">
        <v>18</v>
      </c>
      <c r="K105" s="4" t="s">
        <v>19</v>
      </c>
      <c r="Y105" s="11"/>
    </row>
    <row r="106" spans="1:25" ht="15">
      <c r="A106" s="33">
        <f aca="true" t="shared" si="12" ref="A106:A130">A72</f>
        <v>40163.041666666664</v>
      </c>
      <c r="B106" s="8">
        <f aca="true" t="shared" si="13" ref="B106:B129">P5+S5+B5+E5+AJ5+V5+H5+K5+AA5+AD5+AG5</f>
        <v>178.25436512908638</v>
      </c>
      <c r="C106" s="8">
        <f aca="true" t="shared" si="14" ref="C106:C129">E38+H38</f>
        <v>17.06661425859536</v>
      </c>
      <c r="D106" s="12"/>
      <c r="E106" s="33">
        <f>A106</f>
        <v>40163.041666666664</v>
      </c>
      <c r="F106" s="8">
        <f aca="true" t="shared" si="15" ref="F106:F129">B5+E5+H5+K5+AA5+AD5+AG5+AJ5+P5+S5+V5</f>
        <v>178.25436512908638</v>
      </c>
      <c r="G106" s="8">
        <v>0</v>
      </c>
      <c r="I106" s="33">
        <f>E106</f>
        <v>40163.041666666664</v>
      </c>
      <c r="J106" s="8">
        <f aca="true" t="shared" si="16" ref="J106:J129">AG38</f>
        <v>0</v>
      </c>
      <c r="K106" s="8">
        <f aca="true" t="shared" si="17" ref="K106:K129">E38+H38</f>
        <v>17.06661425859536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5">
      <c r="A107" s="33">
        <f t="shared" si="12"/>
        <v>40163.0833333333</v>
      </c>
      <c r="B107" s="8">
        <f t="shared" si="13"/>
        <v>194.2416778720613</v>
      </c>
      <c r="C107" s="8">
        <f t="shared" si="14"/>
        <v>15.742044194362329</v>
      </c>
      <c r="D107" s="12"/>
      <c r="E107" s="33">
        <f aca="true" t="shared" si="18" ref="E107:E130">A107</f>
        <v>40163.0833333333</v>
      </c>
      <c r="F107" s="8">
        <f t="shared" si="15"/>
        <v>194.2416778720613</v>
      </c>
      <c r="G107" s="8">
        <v>0</v>
      </c>
      <c r="I107" s="33">
        <f aca="true" t="shared" si="19" ref="I107:I130">E107</f>
        <v>40163.0833333333</v>
      </c>
      <c r="J107" s="8">
        <f t="shared" si="16"/>
        <v>0</v>
      </c>
      <c r="K107" s="8">
        <f t="shared" si="17"/>
        <v>15.742044194362329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">
      <c r="A108" s="33">
        <f t="shared" si="12"/>
        <v>40163.125</v>
      </c>
      <c r="B108" s="8">
        <f t="shared" si="13"/>
        <v>237.11986341663123</v>
      </c>
      <c r="C108" s="8">
        <f t="shared" si="14"/>
        <v>16.24616636891312</v>
      </c>
      <c r="D108" s="12"/>
      <c r="E108" s="33">
        <f t="shared" si="18"/>
        <v>40163.125</v>
      </c>
      <c r="F108" s="8">
        <f t="shared" si="15"/>
        <v>237.11986341663123</v>
      </c>
      <c r="G108" s="8">
        <v>0</v>
      </c>
      <c r="I108" s="33">
        <f t="shared" si="19"/>
        <v>40163.125</v>
      </c>
      <c r="J108" s="8">
        <f t="shared" si="16"/>
        <v>0</v>
      </c>
      <c r="K108" s="8">
        <f t="shared" si="17"/>
        <v>16.24616636891312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">
      <c r="A109" s="33">
        <f t="shared" si="12"/>
        <v>40163.1666666667</v>
      </c>
      <c r="B109" s="8">
        <f t="shared" si="13"/>
        <v>289.2203462424658</v>
      </c>
      <c r="C109" s="8">
        <f t="shared" si="14"/>
        <v>11.883273232305516</v>
      </c>
      <c r="D109" s="12"/>
      <c r="E109" s="33">
        <f t="shared" si="18"/>
        <v>40163.1666666667</v>
      </c>
      <c r="F109" s="8">
        <f t="shared" si="15"/>
        <v>289.22034624246584</v>
      </c>
      <c r="G109" s="8">
        <v>0</v>
      </c>
      <c r="I109" s="33">
        <f t="shared" si="19"/>
        <v>40163.1666666667</v>
      </c>
      <c r="J109" s="8">
        <f t="shared" si="16"/>
        <v>0</v>
      </c>
      <c r="K109" s="8">
        <f t="shared" si="17"/>
        <v>11.883273232305516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>
      <c r="A110" s="33">
        <f t="shared" si="12"/>
        <v>40163.2083333333</v>
      </c>
      <c r="B110" s="8">
        <f t="shared" si="13"/>
        <v>311.53700233687664</v>
      </c>
      <c r="C110" s="8">
        <f t="shared" si="14"/>
        <v>12.85358208899396</v>
      </c>
      <c r="D110" s="12"/>
      <c r="E110" s="33">
        <f t="shared" si="18"/>
        <v>40163.2083333333</v>
      </c>
      <c r="F110" s="8">
        <f t="shared" si="15"/>
        <v>311.5370023368766</v>
      </c>
      <c r="G110" s="8">
        <v>0</v>
      </c>
      <c r="I110" s="33">
        <f t="shared" si="19"/>
        <v>40163.2083333333</v>
      </c>
      <c r="J110" s="8">
        <f t="shared" si="16"/>
        <v>0</v>
      </c>
      <c r="K110" s="8">
        <f t="shared" si="17"/>
        <v>12.85358208899396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5">
      <c r="A111" s="33">
        <f t="shared" si="12"/>
        <v>40163.25</v>
      </c>
      <c r="B111" s="8">
        <f t="shared" si="13"/>
        <v>324.88359940682403</v>
      </c>
      <c r="C111" s="8">
        <f t="shared" si="14"/>
        <v>17.82862285620679</v>
      </c>
      <c r="D111" s="12"/>
      <c r="E111" s="33">
        <f t="shared" si="18"/>
        <v>40163.25</v>
      </c>
      <c r="F111" s="8">
        <f t="shared" si="15"/>
        <v>324.8835994068241</v>
      </c>
      <c r="G111" s="8">
        <v>0</v>
      </c>
      <c r="I111" s="33">
        <f t="shared" si="19"/>
        <v>40163.25</v>
      </c>
      <c r="J111" s="8">
        <f t="shared" si="16"/>
        <v>0</v>
      </c>
      <c r="K111" s="8">
        <f t="shared" si="17"/>
        <v>17.82862285620679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5">
      <c r="A112" s="33">
        <f t="shared" si="12"/>
        <v>40163.2916666667</v>
      </c>
      <c r="B112" s="8">
        <f t="shared" si="13"/>
        <v>343.36319856496806</v>
      </c>
      <c r="C112" s="8">
        <f t="shared" si="14"/>
        <v>16.768887203962798</v>
      </c>
      <c r="D112" s="12"/>
      <c r="E112" s="33">
        <f t="shared" si="18"/>
        <v>40163.2916666667</v>
      </c>
      <c r="F112" s="8">
        <f t="shared" si="15"/>
        <v>343.36319856496806</v>
      </c>
      <c r="G112" s="8">
        <v>0</v>
      </c>
      <c r="I112" s="33">
        <f t="shared" si="19"/>
        <v>40163.2916666667</v>
      </c>
      <c r="J112" s="8">
        <f t="shared" si="16"/>
        <v>0</v>
      </c>
      <c r="K112" s="8">
        <f t="shared" si="17"/>
        <v>16.768887203962798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5">
      <c r="A113" s="33">
        <f t="shared" si="12"/>
        <v>40163.3333333333</v>
      </c>
      <c r="B113" s="8">
        <f t="shared" si="13"/>
        <v>350.05457146880985</v>
      </c>
      <c r="C113" s="8">
        <f t="shared" si="14"/>
        <v>17.747757045037893</v>
      </c>
      <c r="D113" s="12"/>
      <c r="E113" s="33">
        <f t="shared" si="18"/>
        <v>40163.3333333333</v>
      </c>
      <c r="F113" s="8">
        <f t="shared" si="15"/>
        <v>350.0545714688099</v>
      </c>
      <c r="G113" s="8">
        <v>0</v>
      </c>
      <c r="I113" s="33">
        <f t="shared" si="19"/>
        <v>40163.3333333333</v>
      </c>
      <c r="J113" s="8">
        <f t="shared" si="16"/>
        <v>0</v>
      </c>
      <c r="K113" s="8">
        <f t="shared" si="17"/>
        <v>17.747757045037893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5">
      <c r="A114" s="33">
        <f t="shared" si="12"/>
        <v>40163.375</v>
      </c>
      <c r="B114" s="8">
        <f t="shared" si="13"/>
        <v>340.25603548535855</v>
      </c>
      <c r="C114" s="8">
        <f t="shared" si="14"/>
        <v>9.98709124653354</v>
      </c>
      <c r="D114" s="12"/>
      <c r="E114" s="33">
        <f t="shared" si="18"/>
        <v>40163.375</v>
      </c>
      <c r="F114" s="8">
        <f t="shared" si="15"/>
        <v>340.25603548535855</v>
      </c>
      <c r="G114" s="8">
        <v>0</v>
      </c>
      <c r="I114" s="33">
        <f t="shared" si="19"/>
        <v>40163.375</v>
      </c>
      <c r="J114" s="8">
        <f t="shared" si="16"/>
        <v>0</v>
      </c>
      <c r="K114" s="8">
        <f t="shared" si="17"/>
        <v>9.98709124653354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5">
      <c r="A115" s="33">
        <f t="shared" si="12"/>
        <v>40163.4166666667</v>
      </c>
      <c r="B115" s="8">
        <f t="shared" si="13"/>
        <v>341.81084414932695</v>
      </c>
      <c r="C115" s="8">
        <f t="shared" si="14"/>
        <v>12.938307245641269</v>
      </c>
      <c r="D115" s="12"/>
      <c r="E115" s="33">
        <f t="shared" si="18"/>
        <v>40163.4166666667</v>
      </c>
      <c r="F115" s="8">
        <f t="shared" si="15"/>
        <v>341.81084414932695</v>
      </c>
      <c r="G115" s="8">
        <v>0</v>
      </c>
      <c r="I115" s="33">
        <f t="shared" si="19"/>
        <v>40163.4166666667</v>
      </c>
      <c r="J115" s="8">
        <f t="shared" si="16"/>
        <v>0</v>
      </c>
      <c r="K115" s="8">
        <f t="shared" si="17"/>
        <v>12.938307245641269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">
      <c r="A116" s="33">
        <f t="shared" si="12"/>
        <v>40163.4583333333</v>
      </c>
      <c r="B116" s="8">
        <f t="shared" si="13"/>
        <v>323.76362787043433</v>
      </c>
      <c r="C116" s="8">
        <f t="shared" si="14"/>
        <v>12.670227460124892</v>
      </c>
      <c r="D116" s="12"/>
      <c r="E116" s="33">
        <f t="shared" si="18"/>
        <v>40163.4583333333</v>
      </c>
      <c r="F116" s="8">
        <f t="shared" si="15"/>
        <v>323.76362787043433</v>
      </c>
      <c r="G116" s="8">
        <v>0</v>
      </c>
      <c r="I116" s="33">
        <f t="shared" si="19"/>
        <v>40163.4583333333</v>
      </c>
      <c r="J116" s="8">
        <f t="shared" si="16"/>
        <v>0</v>
      </c>
      <c r="K116" s="8">
        <f t="shared" si="17"/>
        <v>12.670227460124892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">
      <c r="A117" s="33">
        <f t="shared" si="12"/>
        <v>40163.5</v>
      </c>
      <c r="B117" s="8">
        <f t="shared" si="13"/>
        <v>323.00735283918317</v>
      </c>
      <c r="C117" s="8">
        <f t="shared" si="14"/>
        <v>15.027216557799028</v>
      </c>
      <c r="D117" s="12"/>
      <c r="E117" s="33">
        <f t="shared" si="18"/>
        <v>40163.5</v>
      </c>
      <c r="F117" s="8">
        <f t="shared" si="15"/>
        <v>323.00735283918317</v>
      </c>
      <c r="G117" s="8">
        <v>0</v>
      </c>
      <c r="I117" s="33">
        <f t="shared" si="19"/>
        <v>40163.5</v>
      </c>
      <c r="J117" s="8">
        <f t="shared" si="16"/>
        <v>0</v>
      </c>
      <c r="K117" s="8">
        <f t="shared" si="17"/>
        <v>15.027216557799028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">
      <c r="A118" s="33">
        <f t="shared" si="12"/>
        <v>40163.5416666667</v>
      </c>
      <c r="B118" s="8">
        <f t="shared" si="13"/>
        <v>329.6773922003872</v>
      </c>
      <c r="C118" s="8">
        <f t="shared" si="14"/>
        <v>15.086445567362567</v>
      </c>
      <c r="D118" s="12"/>
      <c r="E118" s="33">
        <f t="shared" si="18"/>
        <v>40163.5416666667</v>
      </c>
      <c r="F118" s="8">
        <f t="shared" si="15"/>
        <v>329.6773922003872</v>
      </c>
      <c r="G118" s="8">
        <v>0</v>
      </c>
      <c r="I118" s="33">
        <f t="shared" si="19"/>
        <v>40163.5416666667</v>
      </c>
      <c r="J118" s="8">
        <f t="shared" si="16"/>
        <v>0</v>
      </c>
      <c r="K118" s="8">
        <f t="shared" si="17"/>
        <v>15.086445567362567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5">
      <c r="A119" s="33">
        <f t="shared" si="12"/>
        <v>40163.5833333333</v>
      </c>
      <c r="B119" s="8">
        <f t="shared" si="13"/>
        <v>331.2088647374503</v>
      </c>
      <c r="C119" s="8">
        <f t="shared" si="14"/>
        <v>14.16214254483711</v>
      </c>
      <c r="D119" s="12"/>
      <c r="E119" s="33">
        <f t="shared" si="18"/>
        <v>40163.5833333333</v>
      </c>
      <c r="F119" s="8">
        <f t="shared" si="15"/>
        <v>331.20886473745026</v>
      </c>
      <c r="G119" s="8">
        <v>0</v>
      </c>
      <c r="I119" s="33">
        <f t="shared" si="19"/>
        <v>40163.5833333333</v>
      </c>
      <c r="J119" s="8">
        <f t="shared" si="16"/>
        <v>0</v>
      </c>
      <c r="K119" s="8">
        <f t="shared" si="17"/>
        <v>14.16214254483711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5">
      <c r="A120" s="33">
        <f t="shared" si="12"/>
        <v>40163.625</v>
      </c>
      <c r="B120" s="8">
        <f t="shared" si="13"/>
        <v>339.8651916993536</v>
      </c>
      <c r="C120" s="8">
        <f t="shared" si="14"/>
        <v>15.597979584154684</v>
      </c>
      <c r="D120" s="12"/>
      <c r="E120" s="33">
        <f t="shared" si="18"/>
        <v>40163.625</v>
      </c>
      <c r="F120" s="8">
        <f t="shared" si="15"/>
        <v>339.8651916993536</v>
      </c>
      <c r="G120" s="8">
        <v>0</v>
      </c>
      <c r="I120" s="33">
        <f t="shared" si="19"/>
        <v>40163.625</v>
      </c>
      <c r="J120" s="8">
        <f t="shared" si="16"/>
        <v>0</v>
      </c>
      <c r="K120" s="8">
        <f t="shared" si="17"/>
        <v>15.597979584154684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5">
      <c r="A121" s="33">
        <f t="shared" si="12"/>
        <v>40163.6666666667</v>
      </c>
      <c r="B121" s="8">
        <f t="shared" si="13"/>
        <v>340.8195922562537</v>
      </c>
      <c r="C121" s="8">
        <f t="shared" si="14"/>
        <v>9.95752159346425</v>
      </c>
      <c r="D121" s="12"/>
      <c r="E121" s="33">
        <f t="shared" si="18"/>
        <v>40163.6666666667</v>
      </c>
      <c r="F121" s="8">
        <f t="shared" si="15"/>
        <v>340.8195922562537</v>
      </c>
      <c r="G121" s="8">
        <v>0</v>
      </c>
      <c r="I121" s="33">
        <f t="shared" si="19"/>
        <v>40163.6666666667</v>
      </c>
      <c r="J121" s="8">
        <f t="shared" si="16"/>
        <v>0</v>
      </c>
      <c r="K121" s="8">
        <f t="shared" si="17"/>
        <v>9.95752159346425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5">
      <c r="A122" s="33">
        <f t="shared" si="12"/>
        <v>40163.7083333333</v>
      </c>
      <c r="B122" s="8">
        <f t="shared" si="13"/>
        <v>348.1428291334173</v>
      </c>
      <c r="C122" s="8">
        <f t="shared" si="14"/>
        <v>10.47717008268405</v>
      </c>
      <c r="D122" s="12"/>
      <c r="E122" s="33">
        <f t="shared" si="18"/>
        <v>40163.7083333333</v>
      </c>
      <c r="F122" s="8">
        <f t="shared" si="15"/>
        <v>348.14282913341737</v>
      </c>
      <c r="G122" s="8">
        <v>0</v>
      </c>
      <c r="I122" s="33">
        <f t="shared" si="19"/>
        <v>40163.7083333333</v>
      </c>
      <c r="J122" s="8">
        <f t="shared" si="16"/>
        <v>0</v>
      </c>
      <c r="K122" s="8">
        <f t="shared" si="17"/>
        <v>10.47717008268405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5">
      <c r="A123" s="33">
        <f t="shared" si="12"/>
        <v>40163.75</v>
      </c>
      <c r="B123" s="8">
        <f t="shared" si="13"/>
        <v>354.19379280477756</v>
      </c>
      <c r="C123" s="8">
        <f t="shared" si="14"/>
        <v>16.101841435386593</v>
      </c>
      <c r="D123" s="12"/>
      <c r="E123" s="33">
        <f t="shared" si="18"/>
        <v>40163.75</v>
      </c>
      <c r="F123" s="8">
        <f t="shared" si="15"/>
        <v>354.19379280477756</v>
      </c>
      <c r="G123" s="8">
        <v>0</v>
      </c>
      <c r="I123" s="33">
        <f t="shared" si="19"/>
        <v>40163.75</v>
      </c>
      <c r="J123" s="8">
        <f t="shared" si="16"/>
        <v>0</v>
      </c>
      <c r="K123" s="8">
        <f t="shared" si="17"/>
        <v>16.101841435386593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5">
      <c r="A124" s="33">
        <f t="shared" si="12"/>
        <v>40163.7916666667</v>
      </c>
      <c r="B124" s="8">
        <f t="shared" si="13"/>
        <v>355.9676543566471</v>
      </c>
      <c r="C124" s="8">
        <f t="shared" si="14"/>
        <v>13.739667540236395</v>
      </c>
      <c r="D124" s="12"/>
      <c r="E124" s="33">
        <f t="shared" si="18"/>
        <v>40163.7916666667</v>
      </c>
      <c r="F124" s="8">
        <f t="shared" si="15"/>
        <v>355.9676543566471</v>
      </c>
      <c r="G124" s="8">
        <v>0</v>
      </c>
      <c r="I124" s="33">
        <f t="shared" si="19"/>
        <v>40163.7916666667</v>
      </c>
      <c r="J124" s="8">
        <f t="shared" si="16"/>
        <v>0</v>
      </c>
      <c r="K124" s="8">
        <f t="shared" si="17"/>
        <v>13.739667540236395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">
      <c r="A125" s="33">
        <f t="shared" si="12"/>
        <v>40163.8333333333</v>
      </c>
      <c r="B125" s="8">
        <f t="shared" si="13"/>
        <v>335.36706004527286</v>
      </c>
      <c r="C125" s="8">
        <f t="shared" si="14"/>
        <v>16.938434753470105</v>
      </c>
      <c r="D125" s="12"/>
      <c r="E125" s="33">
        <f t="shared" si="18"/>
        <v>40163.8333333333</v>
      </c>
      <c r="F125" s="8">
        <f t="shared" si="15"/>
        <v>335.3670600452728</v>
      </c>
      <c r="G125" s="8">
        <v>0</v>
      </c>
      <c r="I125" s="33">
        <f t="shared" si="19"/>
        <v>40163.8333333333</v>
      </c>
      <c r="J125" s="8">
        <f t="shared" si="16"/>
        <v>0</v>
      </c>
      <c r="K125" s="8">
        <f t="shared" si="17"/>
        <v>16.938434753470105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">
      <c r="A126" s="33">
        <f t="shared" si="12"/>
        <v>40163.875</v>
      </c>
      <c r="B126" s="8">
        <f t="shared" si="13"/>
        <v>265.4910671567385</v>
      </c>
      <c r="C126" s="8">
        <f t="shared" si="14"/>
        <v>10.394109518987133</v>
      </c>
      <c r="D126" s="12"/>
      <c r="E126" s="33">
        <f t="shared" si="18"/>
        <v>40163.875</v>
      </c>
      <c r="F126" s="8">
        <f t="shared" si="15"/>
        <v>265.49106715673855</v>
      </c>
      <c r="G126" s="8">
        <v>0</v>
      </c>
      <c r="I126" s="33">
        <f t="shared" si="19"/>
        <v>40163.875</v>
      </c>
      <c r="J126" s="8">
        <f t="shared" si="16"/>
        <v>0</v>
      </c>
      <c r="K126" s="8">
        <f t="shared" si="17"/>
        <v>10.394109518987133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5">
      <c r="A127" s="33">
        <f t="shared" si="12"/>
        <v>40163.9166666667</v>
      </c>
      <c r="B127" s="8">
        <f t="shared" si="13"/>
        <v>219.4325090554089</v>
      </c>
      <c r="C127" s="8">
        <f t="shared" si="14"/>
        <v>15.15984912714026</v>
      </c>
      <c r="D127" s="12"/>
      <c r="E127" s="33">
        <f t="shared" si="18"/>
        <v>40163.9166666667</v>
      </c>
      <c r="F127" s="8">
        <f t="shared" si="15"/>
        <v>219.4325090554089</v>
      </c>
      <c r="G127" s="8">
        <v>0</v>
      </c>
      <c r="I127" s="33">
        <f t="shared" si="19"/>
        <v>40163.9166666667</v>
      </c>
      <c r="J127" s="8">
        <f t="shared" si="16"/>
        <v>0</v>
      </c>
      <c r="K127" s="8">
        <f t="shared" si="17"/>
        <v>15.15984912714026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">
      <c r="A128" s="33">
        <f t="shared" si="12"/>
        <v>40163.9583333333</v>
      </c>
      <c r="B128" s="8">
        <f t="shared" si="13"/>
        <v>194.6766035616148</v>
      </c>
      <c r="C128" s="8">
        <f t="shared" si="14"/>
        <v>16.263838336762664</v>
      </c>
      <c r="D128" s="12"/>
      <c r="E128" s="33">
        <f t="shared" si="18"/>
        <v>40163.9583333333</v>
      </c>
      <c r="F128" s="8">
        <f t="shared" si="15"/>
        <v>194.6766035616148</v>
      </c>
      <c r="G128" s="8">
        <v>0</v>
      </c>
      <c r="I128" s="33">
        <f t="shared" si="19"/>
        <v>40163.9583333333</v>
      </c>
      <c r="J128" s="8">
        <f t="shared" si="16"/>
        <v>0</v>
      </c>
      <c r="K128" s="8">
        <f t="shared" si="17"/>
        <v>16.263838336762664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">
      <c r="A129" s="33">
        <f t="shared" si="12"/>
        <v>40164</v>
      </c>
      <c r="B129" s="8">
        <f t="shared" si="13"/>
        <v>187.99092383352072</v>
      </c>
      <c r="C129" s="8">
        <f t="shared" si="14"/>
        <v>18.01978790964569</v>
      </c>
      <c r="D129" s="12"/>
      <c r="E129" s="33">
        <f t="shared" si="18"/>
        <v>40164</v>
      </c>
      <c r="F129" s="8">
        <f t="shared" si="15"/>
        <v>187.99092383352072</v>
      </c>
      <c r="G129" s="8">
        <v>0</v>
      </c>
      <c r="I129" s="33">
        <f t="shared" si="19"/>
        <v>40164</v>
      </c>
      <c r="J129" s="8">
        <f t="shared" si="16"/>
        <v>0</v>
      </c>
      <c r="K129" s="8">
        <f t="shared" si="17"/>
        <v>18.01978790964569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5" hidden="1">
      <c r="A130" s="33" t="e">
        <f t="shared" si="12"/>
        <v>#REF!</v>
      </c>
      <c r="B130" s="8" t="e">
        <f>#REF!+#REF!+#REF!+#REF!+#REF!+#REF!+B62+E62+H62+K62+AA62</f>
        <v>#REF!</v>
      </c>
      <c r="C130" s="8" t="e">
        <f>#REF!+#REF!</f>
        <v>#REF!</v>
      </c>
      <c r="D130" s="12"/>
      <c r="E130" s="33" t="e">
        <f t="shared" si="18"/>
        <v>#REF!</v>
      </c>
      <c r="F130" s="8" t="e">
        <f>#REF!+#REF!+#REF!+#REF!+#REF!+#REF!+B62+E62+H62+K62</f>
        <v>#REF!</v>
      </c>
      <c r="G130" s="8">
        <v>0</v>
      </c>
      <c r="I130" s="33" t="e">
        <f t="shared" si="19"/>
        <v>#REF!</v>
      </c>
      <c r="J130" s="8" t="e">
        <f aca="true" t="shared" si="20" ref="J130">B62+AG62</f>
        <v>#REF!</v>
      </c>
      <c r="K130" s="8" t="e">
        <f aca="true" t="shared" si="21" ref="K130">E62+H62</f>
        <v>#REF!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5">
      <c r="A131" s="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35"/>
      <c r="B132" s="2"/>
      <c r="C132" s="2"/>
      <c r="D132" s="2"/>
      <c r="E132" s="2"/>
      <c r="F132" s="2"/>
      <c r="J132" s="2"/>
      <c r="Y132" s="2"/>
    </row>
    <row r="133" spans="1:25" ht="15">
      <c r="A133" s="35"/>
      <c r="B133" s="2"/>
      <c r="C133" s="2"/>
      <c r="D133" s="2"/>
      <c r="E133" s="2"/>
      <c r="F133" s="2"/>
      <c r="J133" s="2"/>
      <c r="Y133" s="2"/>
    </row>
    <row r="134" spans="1:25" ht="15">
      <c r="A134" s="35"/>
      <c r="B134" s="2"/>
      <c r="C134" s="2"/>
      <c r="D134" s="2"/>
      <c r="E134" s="2"/>
      <c r="F134" s="2"/>
      <c r="J134" s="2"/>
      <c r="Y134" s="2"/>
    </row>
    <row r="135" spans="1:25" ht="15">
      <c r="A135" s="35"/>
      <c r="B135" s="2"/>
      <c r="C135" s="2"/>
      <c r="D135" s="2"/>
      <c r="E135" s="2"/>
      <c r="F135" s="2"/>
      <c r="J135" s="2"/>
      <c r="Y135" s="2"/>
    </row>
    <row r="136" spans="1:25" ht="15">
      <c r="A136" s="35"/>
      <c r="B136" s="2"/>
      <c r="C136" s="2"/>
      <c r="D136" s="2"/>
      <c r="E136" s="2"/>
      <c r="F136" s="2"/>
      <c r="J136" s="2"/>
      <c r="Y136" s="2"/>
    </row>
    <row r="137" spans="1:25" ht="15">
      <c r="A137" s="35"/>
      <c r="B137" s="2"/>
      <c r="C137" s="2"/>
      <c r="D137" s="2"/>
      <c r="E137" s="2"/>
      <c r="F137" s="2"/>
      <c r="J137" s="2"/>
      <c r="Y137" s="2"/>
    </row>
    <row r="138" spans="1:25" ht="15">
      <c r="A138" s="35"/>
      <c r="B138" s="2"/>
      <c r="C138" s="2"/>
      <c r="D138" s="2"/>
      <c r="E138" s="2"/>
      <c r="F138" s="2"/>
      <c r="J138" s="2"/>
      <c r="Y138" s="2"/>
    </row>
    <row r="139" spans="1:25" ht="15">
      <c r="A139" s="35"/>
      <c r="B139" s="2"/>
      <c r="C139" s="2"/>
      <c r="D139" s="2"/>
      <c r="E139" s="2"/>
      <c r="F139" s="2"/>
      <c r="J139" s="2"/>
      <c r="Y139" s="2"/>
    </row>
    <row r="140" spans="1:25" ht="15">
      <c r="A140" s="35"/>
      <c r="B140" s="2"/>
      <c r="C140" s="2"/>
      <c r="D140" s="2"/>
      <c r="E140" s="2"/>
      <c r="F140" s="2"/>
      <c r="J140" s="2"/>
      <c r="Y140" s="2"/>
    </row>
    <row r="141" spans="1:25" ht="15">
      <c r="A141" s="35"/>
      <c r="B141" s="2"/>
      <c r="C141" s="2"/>
      <c r="D141" s="2"/>
      <c r="E141" s="2"/>
      <c r="F141" s="2"/>
      <c r="J141" s="2"/>
      <c r="Y141" s="2"/>
    </row>
    <row r="142" spans="1:25" ht="15">
      <c r="A142" s="35"/>
      <c r="B142" s="2"/>
      <c r="C142" s="2"/>
      <c r="D142" s="2"/>
      <c r="E142" s="2"/>
      <c r="F142" s="2"/>
      <c r="J142" s="2"/>
      <c r="Y142" s="2"/>
    </row>
    <row r="143" spans="1:25" ht="15">
      <c r="A143" s="35"/>
      <c r="B143" s="2"/>
      <c r="C143" s="2"/>
      <c r="D143" s="2"/>
      <c r="E143" s="2"/>
      <c r="F143" s="2"/>
      <c r="J143" s="2"/>
      <c r="Y143" s="2"/>
    </row>
    <row r="144" spans="1:25" ht="15">
      <c r="A144" s="35"/>
      <c r="B144" s="2"/>
      <c r="C144" s="2"/>
      <c r="D144" s="2"/>
      <c r="E144" s="2"/>
      <c r="F144" s="2"/>
      <c r="J144" s="2"/>
      <c r="Y144" s="2"/>
    </row>
    <row r="145" spans="1:25" ht="15">
      <c r="A145" s="35"/>
      <c r="B145" s="2"/>
      <c r="C145" s="2"/>
      <c r="D145" s="2"/>
      <c r="E145" s="2"/>
      <c r="F145" s="2"/>
      <c r="J145" s="2"/>
      <c r="Y145" s="2"/>
    </row>
    <row r="146" spans="1:25" ht="15">
      <c r="A146" s="35"/>
      <c r="B146" s="2"/>
      <c r="C146" s="2"/>
      <c r="D146" s="2"/>
      <c r="E146" s="2"/>
      <c r="F146" s="2"/>
      <c r="J146" s="2"/>
      <c r="Y146" s="2"/>
    </row>
    <row r="147" spans="1:25" ht="15">
      <c r="A147" s="35"/>
      <c r="B147" s="2"/>
      <c r="C147" s="2"/>
      <c r="D147" s="2"/>
      <c r="E147" s="2"/>
      <c r="F147" s="2"/>
      <c r="J147" s="2"/>
      <c r="Y147" s="2"/>
    </row>
    <row r="148" spans="1:25" ht="15">
      <c r="A148" s="35"/>
      <c r="B148" s="2"/>
      <c r="C148" s="2"/>
      <c r="D148" s="2"/>
      <c r="E148" s="2"/>
      <c r="F148" s="2"/>
      <c r="J148" s="2"/>
      <c r="Y148" s="2"/>
    </row>
    <row r="149" spans="1:25" ht="15">
      <c r="A149" s="35"/>
      <c r="B149" s="2"/>
      <c r="C149" s="2"/>
      <c r="D149" s="2"/>
      <c r="E149" s="2"/>
      <c r="F149" s="2"/>
      <c r="J149" s="2"/>
      <c r="Y149" s="2"/>
    </row>
  </sheetData>
  <mergeCells count="23">
    <mergeCell ref="AJ3:AL3"/>
    <mergeCell ref="A104:C104"/>
    <mergeCell ref="E104:G104"/>
    <mergeCell ref="AA36:AC36"/>
    <mergeCell ref="I104:K104"/>
    <mergeCell ref="B3:D3"/>
    <mergeCell ref="H3:J3"/>
    <mergeCell ref="A70:C70"/>
    <mergeCell ref="E70:G70"/>
    <mergeCell ref="K3:M3"/>
    <mergeCell ref="AG3:AI3"/>
    <mergeCell ref="AJ36:AL36"/>
    <mergeCell ref="AD3:AF3"/>
    <mergeCell ref="AG36:AI36"/>
    <mergeCell ref="V3:X3"/>
    <mergeCell ref="E36:G36"/>
    <mergeCell ref="AD36:AF36"/>
    <mergeCell ref="H36:J36"/>
    <mergeCell ref="I70:K70"/>
    <mergeCell ref="E3:G3"/>
    <mergeCell ref="AA3:AC3"/>
    <mergeCell ref="S3:U3"/>
    <mergeCell ref="P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3" manualBreakCount="3">
    <brk id="33" max="16383" man="1"/>
    <brk id="67" max="16383" man="1"/>
    <brk id="101" max="16383" man="1"/>
  </rowBreaks>
  <colBreaks count="1" manualBreakCount="1">
    <brk id="2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2009-12-16T06:01:00Z</cp:lastPrinted>
  <dcterms:created xsi:type="dcterms:W3CDTF">2006-09-28T05:33:49Z</dcterms:created>
  <dcterms:modified xsi:type="dcterms:W3CDTF">2014-06-20T01:37:57Z</dcterms:modified>
  <cp:category/>
  <cp:version/>
  <cp:contentType/>
  <cp:contentStatus/>
</cp:coreProperties>
</file>